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9200" windowHeight="12645" tabRatio="905" activeTab="0"/>
  </bookViews>
  <sheets>
    <sheet name="Serie1" sheetId="1" r:id="rId1"/>
    <sheet name="Serie2" sheetId="2" r:id="rId2"/>
    <sheet name="Serie3" sheetId="3" r:id="rId3"/>
    <sheet name="Serie4" sheetId="4" r:id="rId4"/>
    <sheet name="Serie5" sheetId="5" r:id="rId5"/>
    <sheet name="Klubbmästerskap" sheetId="6" r:id="rId6"/>
    <sheet name="Storabborren" sheetId="7" r:id="rId7"/>
    <sheet name="Lagserie" sheetId="8" r:id="rId8"/>
    <sheet name="Täby Cup" sheetId="9" r:id="rId9"/>
    <sheet name="Totalt Serien" sheetId="10" r:id="rId10"/>
    <sheet name="TPF-GSFK" sheetId="11" r:id="rId11"/>
    <sheet name="3-klubb" sheetId="12" r:id="rId12"/>
    <sheet name="TM" sheetId="13" r:id="rId13"/>
    <sheet name="Påskpokalen" sheetId="14" r:id="rId14"/>
    <sheet name="Sheet11" sheetId="15" r:id="rId15"/>
    <sheet name="Sheet12" sheetId="16" r:id="rId16"/>
    <sheet name="Sheet13" sheetId="17" r:id="rId17"/>
    <sheet name="Sheet14" sheetId="18" r:id="rId18"/>
    <sheet name="Sheet15" sheetId="19" r:id="rId19"/>
    <sheet name="Sheet16" sheetId="20" r:id="rId20"/>
  </sheets>
  <definedNames/>
  <calcPr fullCalcOnLoad="1"/>
</workbook>
</file>

<file path=xl/sharedStrings.xml><?xml version="1.0" encoding="utf-8"?>
<sst xmlns="http://schemas.openxmlformats.org/spreadsheetml/2006/main" count="999" uniqueCount="298">
  <si>
    <t>Mikael Boettge</t>
  </si>
  <si>
    <t>Hans Persson</t>
  </si>
  <si>
    <t>Mikael Åklint</t>
  </si>
  <si>
    <t>Rolf Johansson</t>
  </si>
  <si>
    <t>Veteraner</t>
  </si>
  <si>
    <t>Poäng</t>
  </si>
  <si>
    <t>Stor fisk</t>
  </si>
  <si>
    <t>Seniorer</t>
  </si>
  <si>
    <t>Magnus Wallén</t>
  </si>
  <si>
    <t>Vikt/g</t>
  </si>
  <si>
    <t>Plac.</t>
  </si>
  <si>
    <t>Datum:</t>
  </si>
  <si>
    <t>Ragnar Malmberg</t>
  </si>
  <si>
    <t>VIKT/g</t>
  </si>
  <si>
    <t>Lag 4</t>
  </si>
  <si>
    <t>Lag 3</t>
  </si>
  <si>
    <t>Svenne Wallström</t>
  </si>
  <si>
    <t>Henrik Karlsson</t>
  </si>
  <si>
    <t>Lag 2</t>
  </si>
  <si>
    <t>Lag 1</t>
  </si>
  <si>
    <t>STORABBORREN</t>
  </si>
  <si>
    <t>1:a</t>
  </si>
  <si>
    <t>2:a</t>
  </si>
  <si>
    <t>3:e</t>
  </si>
  <si>
    <t>4:e</t>
  </si>
  <si>
    <t>5:e</t>
  </si>
  <si>
    <t>Berth Georgii</t>
  </si>
  <si>
    <t>Anna Ljungqvist</t>
  </si>
  <si>
    <t>Anders Keyser</t>
  </si>
  <si>
    <t>Vatten:</t>
  </si>
  <si>
    <t>Dan Georgii</t>
  </si>
  <si>
    <t>Joakim Lövstrand</t>
  </si>
  <si>
    <t>Yngve Johansson</t>
  </si>
  <si>
    <t>Gunnar Wallgren</t>
  </si>
  <si>
    <t>Sixten Eklund</t>
  </si>
  <si>
    <t>Roger Eriksson</t>
  </si>
  <si>
    <t>Joakim Åklint</t>
  </si>
  <si>
    <t>Serietävling 1</t>
  </si>
  <si>
    <t>PLAC</t>
  </si>
  <si>
    <t>SENIORER</t>
  </si>
  <si>
    <t>TOT</t>
  </si>
  <si>
    <t>VETERANER</t>
  </si>
  <si>
    <t>TOT.</t>
  </si>
  <si>
    <t>JUNIORER</t>
  </si>
  <si>
    <t>Johan Eriksson</t>
  </si>
  <si>
    <t>Håkan Granell</t>
  </si>
  <si>
    <t>Lars Lundberg</t>
  </si>
  <si>
    <t>Namn</t>
  </si>
  <si>
    <t>Markus Andersson</t>
  </si>
  <si>
    <t>Vidare i Täby Cup med fet stil</t>
  </si>
  <si>
    <t>Vikt</t>
  </si>
  <si>
    <t>Klubb</t>
  </si>
  <si>
    <t>Thomas Jansson</t>
  </si>
  <si>
    <t xml:space="preserve"> St. abborre</t>
  </si>
  <si>
    <t>4 feb.</t>
  </si>
  <si>
    <t xml:space="preserve"> 3-klubbsmatch Norrtälje-Täby-Vaxholm på Gavel långsjön</t>
  </si>
  <si>
    <t xml:space="preserve"> St.abborre</t>
  </si>
  <si>
    <t>Damer</t>
  </si>
  <si>
    <t>Steningeviken</t>
  </si>
  <si>
    <t>Krister Hagander</t>
  </si>
  <si>
    <t>Tommy Eriksson</t>
  </si>
  <si>
    <t>Plac</t>
  </si>
  <si>
    <t>Stor Abborre</t>
  </si>
  <si>
    <t>Herrar</t>
  </si>
  <si>
    <t>Bert Georgii</t>
  </si>
  <si>
    <t>Herrveteraner</t>
  </si>
  <si>
    <t>Roger Andersson</t>
  </si>
  <si>
    <t>Klubbmatch (10 bästa vikter!)</t>
  </si>
  <si>
    <t>25p</t>
  </si>
  <si>
    <t>366, 365</t>
  </si>
  <si>
    <t>20p</t>
  </si>
  <si>
    <t>15p</t>
  </si>
  <si>
    <t>12p</t>
  </si>
  <si>
    <t>Magnus Walle´n</t>
  </si>
  <si>
    <t>11p</t>
  </si>
  <si>
    <t>10p</t>
  </si>
  <si>
    <t>Håkan Lundin</t>
  </si>
  <si>
    <t>9p</t>
  </si>
  <si>
    <t>8p</t>
  </si>
  <si>
    <t>Leif Lundin</t>
  </si>
  <si>
    <t>7p</t>
  </si>
  <si>
    <t>6p</t>
  </si>
  <si>
    <t>Kjell-Ove Jacobsson</t>
  </si>
  <si>
    <t>5p</t>
  </si>
  <si>
    <t>4p</t>
  </si>
  <si>
    <t>3p</t>
  </si>
  <si>
    <t>Marcus Andersson</t>
  </si>
  <si>
    <t>2p</t>
  </si>
  <si>
    <t>Jan Johansson</t>
  </si>
  <si>
    <t>1p</t>
  </si>
  <si>
    <t>Anders Walle´n</t>
  </si>
  <si>
    <t>Peter Bursell</t>
  </si>
  <si>
    <t>Prajiad Pohthong</t>
  </si>
  <si>
    <t>Hans Ahlstrand</t>
  </si>
  <si>
    <t>Inge Nilsson</t>
  </si>
  <si>
    <t>Jan-Erik Svanberg</t>
  </si>
  <si>
    <t>Peter Lindgren</t>
  </si>
  <si>
    <t>Rickard Eriksson</t>
  </si>
  <si>
    <t>Thommy Eriksson</t>
  </si>
  <si>
    <t>Jörgen Piontek</t>
  </si>
  <si>
    <t>Peder Wigdell</t>
  </si>
  <si>
    <t>Erik Eriksson</t>
  </si>
  <si>
    <t>Bertil Carlsson</t>
  </si>
  <si>
    <t>Bertil Rundblom</t>
  </si>
  <si>
    <t>Ainy Carlsson</t>
  </si>
  <si>
    <t>Lars-Gunnar Eriksson</t>
  </si>
  <si>
    <t>Åke Bäckström</t>
  </si>
  <si>
    <t>Juniorer</t>
  </si>
  <si>
    <t>Peter Eriksson</t>
  </si>
  <si>
    <t>Mattias Nilsson</t>
  </si>
  <si>
    <t>1999 01 09</t>
  </si>
  <si>
    <t>Lommaren</t>
  </si>
  <si>
    <t>SERIETÄVLING 2</t>
  </si>
  <si>
    <t>DATUM</t>
  </si>
  <si>
    <t>SJÖ</t>
  </si>
  <si>
    <t>PIMPEL</t>
  </si>
  <si>
    <t>99 01 16</t>
  </si>
  <si>
    <t>BRUNNSVIKEN</t>
  </si>
  <si>
    <t>POÄNG</t>
  </si>
  <si>
    <t>STOR FISK</t>
  </si>
  <si>
    <t>Anders Wallén</t>
  </si>
  <si>
    <t>TOT:</t>
  </si>
  <si>
    <t>Berit Johansson</t>
  </si>
  <si>
    <t>SERIETÄVLING 3</t>
  </si>
  <si>
    <t>DATUM:</t>
  </si>
  <si>
    <t>SJÖ:</t>
  </si>
  <si>
    <t>99 01 23</t>
  </si>
  <si>
    <t>HERSEN</t>
  </si>
  <si>
    <t>Magnus Eriksson</t>
  </si>
  <si>
    <t>874, 814, 585</t>
  </si>
  <si>
    <t>Joakim Gerkman</t>
  </si>
  <si>
    <t>SERIETÄVLING 4</t>
  </si>
  <si>
    <t>99 02 06</t>
  </si>
  <si>
    <t>Länna Kyrksjö</t>
  </si>
  <si>
    <t>408, 268</t>
  </si>
  <si>
    <t>SERIETÄVLING 5</t>
  </si>
  <si>
    <t>99 03 13</t>
  </si>
  <si>
    <t>Sigtuna fjärd..</t>
  </si>
  <si>
    <t>295, 256</t>
  </si>
  <si>
    <t>TOTAL sen/vet:</t>
  </si>
  <si>
    <t>PÅSKPOKALEN</t>
  </si>
  <si>
    <t>99 03 20</t>
  </si>
  <si>
    <t>Vallentuna</t>
  </si>
  <si>
    <t>1094, 812</t>
  </si>
  <si>
    <t>Linus N</t>
  </si>
  <si>
    <t>Påskpokalen</t>
  </si>
  <si>
    <t>Vallentunasjön</t>
  </si>
  <si>
    <t>Fredrik Jacobsson</t>
  </si>
  <si>
    <t>0p</t>
  </si>
  <si>
    <t>TOTAL POÄNG:</t>
  </si>
  <si>
    <t>TOT. PLACERING:</t>
  </si>
  <si>
    <t>TOTAL VIKT:</t>
  </si>
  <si>
    <t>Lag 5</t>
  </si>
  <si>
    <t>Anders Palm</t>
  </si>
  <si>
    <t>Lag 6</t>
  </si>
  <si>
    <t>L-G Eriksson</t>
  </si>
  <si>
    <t>Jan Erik Svanberg</t>
  </si>
  <si>
    <t>TÄBY MÄSTERSKAPEN</t>
  </si>
  <si>
    <t>ULNNASJÖN</t>
  </si>
  <si>
    <t>HERRAR</t>
  </si>
  <si>
    <t>FÖRENING</t>
  </si>
  <si>
    <t>KARI KUJALA</t>
  </si>
  <si>
    <t>SUNDBYBERGS SFK</t>
  </si>
  <si>
    <t>CHARLIE HALL</t>
  </si>
  <si>
    <t>STOCKHOLMS PIMPELFISKARE</t>
  </si>
  <si>
    <t>THOMAS JANSSON</t>
  </si>
  <si>
    <t>NORRTÄLJE SPORTFISKARE</t>
  </si>
  <si>
    <t>LARS SUNDBERG</t>
  </si>
  <si>
    <t>ENSKEDE SFK</t>
  </si>
  <si>
    <t>LARS ÖHGREN</t>
  </si>
  <si>
    <t>FK FORELLEN</t>
  </si>
  <si>
    <t>GÖRAN ERIKSSON</t>
  </si>
  <si>
    <t>KUNGSÄNGEN</t>
  </si>
  <si>
    <t>MIKKO PASO</t>
  </si>
  <si>
    <t>GÖRAN HELLGREN</t>
  </si>
  <si>
    <t>KENT ERIKSSON</t>
  </si>
  <si>
    <t>TOMMY SUNDMAN</t>
  </si>
  <si>
    <t>LARS JONSSON</t>
  </si>
  <si>
    <t>ROBIN HALL</t>
  </si>
  <si>
    <t>ANDERS ÅHMAN</t>
  </si>
  <si>
    <t>JONNY ÅBOM</t>
  </si>
  <si>
    <t>TÄBY SPORTFISKARE</t>
  </si>
  <si>
    <t>KJELL WESTMAN</t>
  </si>
  <si>
    <t>FRITZ PRELL</t>
  </si>
  <si>
    <t>JAN JOHANSSON</t>
  </si>
  <si>
    <t>TÄBY PIMPELFISKARE</t>
  </si>
  <si>
    <t>N-G KARLSSON</t>
  </si>
  <si>
    <t>HANS PERSSON</t>
  </si>
  <si>
    <t>JORMA TIILIKAINEN</t>
  </si>
  <si>
    <t>SÖDERTÄLJE SFK</t>
  </si>
  <si>
    <t>STIG-OLOF DERGERLUND</t>
  </si>
  <si>
    <t>ÅKE BOLANDER</t>
  </si>
  <si>
    <t>MIKAEL ÅKLINT</t>
  </si>
  <si>
    <t>MIKAEL BOETTGE</t>
  </si>
  <si>
    <t>DENNIS FORSELIUS</t>
  </si>
  <si>
    <t>LÄNNA GÅRD</t>
  </si>
  <si>
    <t>KENTH HILLBORG</t>
  </si>
  <si>
    <t>HÅKAN LUNDIN</t>
  </si>
  <si>
    <t>JOAKIM LÖVSTRAND</t>
  </si>
  <si>
    <t>OVE SANDGREN</t>
  </si>
  <si>
    <t>HENRIK KARLSSON</t>
  </si>
  <si>
    <t>BENGT ÅBOM</t>
  </si>
  <si>
    <t>STEFAN DELLERT</t>
  </si>
  <si>
    <t>TOMAS WUOPIO</t>
  </si>
  <si>
    <t>VAXHOLM</t>
  </si>
  <si>
    <t>BOSSE EKLUND</t>
  </si>
  <si>
    <t>JOCKE ÅKLINT</t>
  </si>
  <si>
    <t>MAGNUS WALLÉN</t>
  </si>
  <si>
    <t>WILLY TÖRNQVIST</t>
  </si>
  <si>
    <t>THOMMY ERIKSSON</t>
  </si>
  <si>
    <t>RAGNAR MALMBERG</t>
  </si>
  <si>
    <t>MATS PERSSON</t>
  </si>
  <si>
    <t>JONAS RUNDLÖF</t>
  </si>
  <si>
    <t>GUNNAR BLOMBERG</t>
  </si>
  <si>
    <t>PEDER WIGDELL</t>
  </si>
  <si>
    <t>MIKAEL WEDIN</t>
  </si>
  <si>
    <t>THOMAS ÖSTERBERG</t>
  </si>
  <si>
    <t>CHRISTIAN STENHOFF</t>
  </si>
  <si>
    <t>ROGER ERIKSSON</t>
  </si>
  <si>
    <t>LEIF SANDGREN</t>
  </si>
  <si>
    <t>ÅKE LEANDER</t>
  </si>
  <si>
    <t>PERCY TÖRNQVIST</t>
  </si>
  <si>
    <t>PETER BURSELL</t>
  </si>
  <si>
    <t>KALLE WENNERSTRÖM</t>
  </si>
  <si>
    <t>Total Vikt/g</t>
  </si>
  <si>
    <t>HERRVETERANER</t>
  </si>
  <si>
    <t>TORSTEN LUND</t>
  </si>
  <si>
    <t>STÄKETS SF</t>
  </si>
  <si>
    <t>LASSE MOQUIST</t>
  </si>
  <si>
    <t>SOLLENTUNA AFK</t>
  </si>
  <si>
    <t>BERNT NYANDER</t>
  </si>
  <si>
    <t>SÖREN TORNBERG</t>
  </si>
  <si>
    <t>ROLF JONSSON</t>
  </si>
  <si>
    <t>NORRTÄLJE SF</t>
  </si>
  <si>
    <t>BERTIL CARLSSON</t>
  </si>
  <si>
    <t>SUNE JANSSON</t>
  </si>
  <si>
    <t>MUISTO KURVINEN</t>
  </si>
  <si>
    <t>SÖDERTÄLJE AFK</t>
  </si>
  <si>
    <t>GÖSTA PERSSON</t>
  </si>
  <si>
    <t>SUNDBYBERG</t>
  </si>
  <si>
    <t>EINO HOLAPPA</t>
  </si>
  <si>
    <t>AARRE PANNULA</t>
  </si>
  <si>
    <t>KURT ÖSTERBERG</t>
  </si>
  <si>
    <t>REIJO LESKINEN</t>
  </si>
  <si>
    <t>NILS WENNBERG</t>
  </si>
  <si>
    <t>WILLE LAMBERTZ</t>
  </si>
  <si>
    <t>BENGT KARLSSON</t>
  </si>
  <si>
    <t>YNGVE JOHANSSON</t>
  </si>
  <si>
    <t>PER-ERIK DAHLGREN</t>
  </si>
  <si>
    <t>ASSAR SVENSSON</t>
  </si>
  <si>
    <t>RAUNO HARTONEN</t>
  </si>
  <si>
    <t>PLUTTEN</t>
  </si>
  <si>
    <t>ROAR JOHANSSON</t>
  </si>
  <si>
    <t>KURT PETTERSSON</t>
  </si>
  <si>
    <t>JAN FREDRIKSSON</t>
  </si>
  <si>
    <t>SIXTEN EKLUND</t>
  </si>
  <si>
    <t>TORD SJÖBLOM</t>
  </si>
  <si>
    <t>BJÖRN EERO</t>
  </si>
  <si>
    <t>ASSAR WALLIS</t>
  </si>
  <si>
    <t>BOO WALL</t>
  </si>
  <si>
    <t>OLOV OLSSON</t>
  </si>
  <si>
    <t>ARNE FRÖLUND</t>
  </si>
  <si>
    <t>LARS FREDLUND</t>
  </si>
  <si>
    <t>OLAVI NEVALAINEN</t>
  </si>
  <si>
    <t>LENNART LUNDMARK</t>
  </si>
  <si>
    <t>GUNNAR WALLGREN</t>
  </si>
  <si>
    <t>GUNNAR BERG</t>
  </si>
  <si>
    <t>KARL JÖRGENSEN</t>
  </si>
  <si>
    <t>SVENNE WALLSTRÖM</t>
  </si>
  <si>
    <t>ARNE DAHLBACK</t>
  </si>
  <si>
    <t>AXEL ÅBOM</t>
  </si>
  <si>
    <t>DAMER</t>
  </si>
  <si>
    <t>INGRID LUNDMARK</t>
  </si>
  <si>
    <t>AINY CARLSSON</t>
  </si>
  <si>
    <t>ANNA LJUNGQVIST</t>
  </si>
  <si>
    <t>SUSSANNE PERSSON</t>
  </si>
  <si>
    <t>TAN PERSSON</t>
  </si>
  <si>
    <t>HERRJUNIORER</t>
  </si>
  <si>
    <t>MARKUS ANDERSSON</t>
  </si>
  <si>
    <t>TIM SJÖBERG</t>
  </si>
  <si>
    <t>PETER ERIKSSON</t>
  </si>
  <si>
    <t>GÖRAN BERGH</t>
  </si>
  <si>
    <t>BILLY SUNDBERG</t>
  </si>
  <si>
    <t>MATTIAS NILSSON</t>
  </si>
  <si>
    <t>ALBIN ERIKSSON</t>
  </si>
  <si>
    <t>TÄBY FISKEVÅRDSFÖRENING</t>
  </si>
  <si>
    <t>JON ERIK LINELL</t>
  </si>
  <si>
    <t>JOAKIM PERSSON</t>
  </si>
  <si>
    <t>Sammanlagd Vikt/g Herrar,</t>
  </si>
  <si>
    <t>Veteraner, Damer, Juniorer:</t>
  </si>
  <si>
    <t>TOTAL EFTER</t>
  </si>
  <si>
    <t>SERIE 5</t>
  </si>
  <si>
    <t>TOTAL</t>
  </si>
  <si>
    <t>VIKT:</t>
  </si>
  <si>
    <t>NAMN</t>
  </si>
  <si>
    <t>Jörgen Pointek</t>
  </si>
  <si>
    <t>Klubbmästerskapen 1999</t>
  </si>
  <si>
    <t>Klubbmatch Täby PF - Gnesta SFK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</si>
</sst>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6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Fill="1" applyBorder="1" applyAlignment="1">
      <alignment horizontal="right"/>
    </xf>
    <xf numFmtId="16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3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13" xfId="0" applyFont="1" applyBorder="1" applyAlignment="1">
      <alignment horizontal="right"/>
    </xf>
    <xf numFmtId="0" fontId="0" fillId="0" borderId="14" xfId="0" applyBorder="1" applyAlignment="1">
      <alignment horizontal="right"/>
    </xf>
    <xf numFmtId="14" fontId="1" fillId="0" borderId="12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9.140625" style="9" customWidth="1"/>
    <col min="2" max="2" width="18.28125" style="3" customWidth="1"/>
    <col min="3" max="3" width="9.140625" style="2" customWidth="1"/>
    <col min="4" max="4" width="12.421875" style="2" customWidth="1"/>
    <col min="5" max="5" width="9.8515625" style="2" customWidth="1"/>
  </cols>
  <sheetData>
    <row r="1" spans="1:5" ht="12.75">
      <c r="A1" s="2"/>
      <c r="B1" s="8" t="s">
        <v>37</v>
      </c>
      <c r="C1" s="50" t="s">
        <v>11</v>
      </c>
      <c r="D1" s="1" t="s">
        <v>110</v>
      </c>
      <c r="E1" s="43"/>
    </row>
    <row r="2" spans="1:5" ht="12.75">
      <c r="A2" s="2"/>
      <c r="B2" s="43"/>
      <c r="C2" s="50" t="s">
        <v>29</v>
      </c>
      <c r="D2" s="1" t="s">
        <v>111</v>
      </c>
      <c r="E2" s="43"/>
    </row>
    <row r="3" spans="1:5" ht="12.75">
      <c r="A3" s="2"/>
      <c r="B3" s="43"/>
      <c r="D3" s="54"/>
      <c r="E3" s="43"/>
    </row>
    <row r="4" spans="1:5" ht="12.75">
      <c r="A4" s="10" t="s">
        <v>10</v>
      </c>
      <c r="B4" s="4" t="s">
        <v>7</v>
      </c>
      <c r="C4" s="55" t="s">
        <v>50</v>
      </c>
      <c r="D4" s="5" t="s">
        <v>5</v>
      </c>
      <c r="E4" s="5" t="s">
        <v>6</v>
      </c>
    </row>
    <row r="5" spans="1:5" ht="12.75">
      <c r="A5" s="10">
        <v>1</v>
      </c>
      <c r="B5" s="6" t="s">
        <v>35</v>
      </c>
      <c r="C5" s="56">
        <v>2288</v>
      </c>
      <c r="D5" s="44" t="s">
        <v>68</v>
      </c>
      <c r="E5" s="7" t="s">
        <v>69</v>
      </c>
    </row>
    <row r="6" spans="1:5" ht="12.75">
      <c r="A6" s="10">
        <v>2</v>
      </c>
      <c r="B6" s="6" t="s">
        <v>59</v>
      </c>
      <c r="C6" s="56">
        <v>634</v>
      </c>
      <c r="D6" s="44" t="s">
        <v>70</v>
      </c>
      <c r="E6" s="6"/>
    </row>
    <row r="7" spans="1:5" ht="12.75">
      <c r="A7" s="10">
        <v>3</v>
      </c>
      <c r="B7" s="6" t="s">
        <v>27</v>
      </c>
      <c r="C7" s="25">
        <v>449</v>
      </c>
      <c r="D7" s="44" t="s">
        <v>71</v>
      </c>
      <c r="E7" s="6"/>
    </row>
    <row r="8" spans="1:5" ht="12.75">
      <c r="A8" s="10">
        <v>4</v>
      </c>
      <c r="B8" s="6" t="s">
        <v>17</v>
      </c>
      <c r="C8" s="56">
        <v>381</v>
      </c>
      <c r="D8" s="44" t="s">
        <v>72</v>
      </c>
      <c r="E8" s="6"/>
    </row>
    <row r="9" spans="1:5" ht="12.75">
      <c r="A9" s="10">
        <v>5</v>
      </c>
      <c r="B9" s="6" t="s">
        <v>73</v>
      </c>
      <c r="C9" s="56">
        <v>341</v>
      </c>
      <c r="D9" s="44" t="s">
        <v>74</v>
      </c>
      <c r="E9" s="6"/>
    </row>
    <row r="10" spans="1:5" ht="12.75">
      <c r="A10" s="10">
        <v>6</v>
      </c>
      <c r="B10" s="6" t="s">
        <v>31</v>
      </c>
      <c r="C10" s="56">
        <v>338</v>
      </c>
      <c r="D10" s="44" t="s">
        <v>75</v>
      </c>
      <c r="E10" s="6"/>
    </row>
    <row r="11" spans="1:5" ht="12.75">
      <c r="A11" s="10">
        <v>7</v>
      </c>
      <c r="B11" s="6" t="s">
        <v>76</v>
      </c>
      <c r="C11" s="56">
        <v>304</v>
      </c>
      <c r="D11" s="44" t="s">
        <v>77</v>
      </c>
      <c r="E11" s="6"/>
    </row>
    <row r="12" spans="1:5" ht="12.75">
      <c r="A12" s="10">
        <v>8</v>
      </c>
      <c r="B12" s="6" t="s">
        <v>1</v>
      </c>
      <c r="C12" s="56">
        <v>291</v>
      </c>
      <c r="D12" s="44" t="s">
        <v>78</v>
      </c>
      <c r="E12" s="6"/>
    </row>
    <row r="13" spans="1:5" ht="12.75">
      <c r="A13" s="10">
        <v>9</v>
      </c>
      <c r="B13" s="6" t="s">
        <v>79</v>
      </c>
      <c r="C13" s="56">
        <v>290</v>
      </c>
      <c r="D13" s="44" t="s">
        <v>80</v>
      </c>
      <c r="E13" s="6"/>
    </row>
    <row r="14" spans="1:5" ht="12.75">
      <c r="A14" s="10">
        <v>10</v>
      </c>
      <c r="B14" s="6" t="s">
        <v>0</v>
      </c>
      <c r="C14" s="56">
        <v>286</v>
      </c>
      <c r="D14" s="44" t="s">
        <v>81</v>
      </c>
      <c r="E14" s="6"/>
    </row>
    <row r="15" spans="1:5" ht="12.75">
      <c r="A15" s="10">
        <v>11</v>
      </c>
      <c r="B15" s="6" t="s">
        <v>82</v>
      </c>
      <c r="C15" s="56">
        <v>279</v>
      </c>
      <c r="D15" s="44" t="s">
        <v>83</v>
      </c>
      <c r="E15" s="6"/>
    </row>
    <row r="16" spans="1:5" ht="12.75">
      <c r="A16" s="10">
        <v>12</v>
      </c>
      <c r="B16" s="6" t="s">
        <v>12</v>
      </c>
      <c r="C16" s="56">
        <v>227</v>
      </c>
      <c r="D16" s="44" t="s">
        <v>84</v>
      </c>
      <c r="E16" s="6"/>
    </row>
    <row r="17" spans="1:5" ht="12.75">
      <c r="A17" s="10">
        <v>13</v>
      </c>
      <c r="B17" s="6" t="s">
        <v>36</v>
      </c>
      <c r="C17" s="56">
        <v>218</v>
      </c>
      <c r="D17" s="44" t="s">
        <v>85</v>
      </c>
      <c r="E17" s="6"/>
    </row>
    <row r="18" spans="1:5" ht="12.75">
      <c r="A18" s="10">
        <v>14</v>
      </c>
      <c r="B18" s="6" t="s">
        <v>86</v>
      </c>
      <c r="C18" s="56">
        <v>169</v>
      </c>
      <c r="D18" s="44" t="s">
        <v>87</v>
      </c>
      <c r="E18" s="7"/>
    </row>
    <row r="19" spans="1:5" ht="12.75">
      <c r="A19" s="10">
        <v>15</v>
      </c>
      <c r="B19" s="6" t="s">
        <v>88</v>
      </c>
      <c r="C19" s="56">
        <v>144</v>
      </c>
      <c r="D19" s="44" t="s">
        <v>89</v>
      </c>
      <c r="E19" s="6"/>
    </row>
    <row r="20" spans="1:5" ht="12.75">
      <c r="A20" s="10">
        <v>16</v>
      </c>
      <c r="B20" s="6" t="s">
        <v>90</v>
      </c>
      <c r="C20" s="56">
        <v>105</v>
      </c>
      <c r="D20" s="44"/>
      <c r="E20" s="6"/>
    </row>
    <row r="21" spans="1:5" ht="12.75">
      <c r="A21" s="10">
        <v>17</v>
      </c>
      <c r="B21" s="6" t="s">
        <v>52</v>
      </c>
      <c r="C21" s="56">
        <v>79</v>
      </c>
      <c r="D21" s="44"/>
      <c r="E21" s="6"/>
    </row>
    <row r="22" spans="1:5" ht="12.75">
      <c r="A22" s="10">
        <v>18</v>
      </c>
      <c r="B22" s="6" t="s">
        <v>91</v>
      </c>
      <c r="C22" s="56">
        <v>62</v>
      </c>
      <c r="D22" s="49"/>
      <c r="E22" s="6"/>
    </row>
    <row r="23" spans="1:5" ht="12.75">
      <c r="A23" s="10">
        <v>19</v>
      </c>
      <c r="B23" s="6" t="s">
        <v>2</v>
      </c>
      <c r="C23" s="56">
        <v>56</v>
      </c>
      <c r="D23" s="44"/>
      <c r="E23" s="6"/>
    </row>
    <row r="24" spans="1:5" ht="12.75">
      <c r="A24" s="10">
        <v>20</v>
      </c>
      <c r="B24" s="6" t="s">
        <v>92</v>
      </c>
      <c r="C24" s="56">
        <v>43</v>
      </c>
      <c r="D24" s="44"/>
      <c r="E24" s="6"/>
    </row>
    <row r="25" spans="1:5" ht="12.75">
      <c r="A25" s="13"/>
      <c r="B25" s="6" t="s">
        <v>93</v>
      </c>
      <c r="C25" s="56">
        <v>0</v>
      </c>
      <c r="D25" s="44"/>
      <c r="E25" s="6"/>
    </row>
    <row r="26" spans="1:5" ht="12.75">
      <c r="A26" s="13"/>
      <c r="B26" s="6" t="s">
        <v>94</v>
      </c>
      <c r="C26" s="56">
        <v>0</v>
      </c>
      <c r="D26" s="44"/>
      <c r="E26" s="6"/>
    </row>
    <row r="27" spans="1:5" ht="12.75">
      <c r="A27" s="13"/>
      <c r="B27" s="6" t="s">
        <v>95</v>
      </c>
      <c r="C27" s="56">
        <v>0</v>
      </c>
      <c r="D27" s="44"/>
      <c r="E27" s="6"/>
    </row>
    <row r="28" spans="1:5" ht="12.75">
      <c r="A28" s="13"/>
      <c r="B28" s="6" t="s">
        <v>44</v>
      </c>
      <c r="C28" s="56">
        <v>0</v>
      </c>
      <c r="D28" s="44"/>
      <c r="E28" s="6"/>
    </row>
    <row r="29" spans="1:5" ht="12.75">
      <c r="A29" s="13"/>
      <c r="B29" s="6" t="s">
        <v>96</v>
      </c>
      <c r="C29" s="56">
        <v>0</v>
      </c>
      <c r="D29" s="44"/>
      <c r="E29" s="6"/>
    </row>
    <row r="30" spans="1:5" ht="12.75">
      <c r="A30" s="13"/>
      <c r="B30" s="6" t="s">
        <v>97</v>
      </c>
      <c r="C30" s="56">
        <v>0</v>
      </c>
      <c r="D30" s="44"/>
      <c r="E30" s="6"/>
    </row>
    <row r="31" spans="1:5" ht="12.75">
      <c r="A31" s="13"/>
      <c r="B31" s="6" t="s">
        <v>98</v>
      </c>
      <c r="C31" s="56">
        <v>0</v>
      </c>
      <c r="D31" s="44"/>
      <c r="E31" s="6"/>
    </row>
    <row r="32" spans="1:5" ht="12.75">
      <c r="A32" s="13"/>
      <c r="B32" s="6" t="s">
        <v>99</v>
      </c>
      <c r="C32" s="56"/>
      <c r="D32" s="57"/>
      <c r="E32" s="7"/>
    </row>
    <row r="33" spans="1:5" ht="12.75">
      <c r="A33" s="13"/>
      <c r="B33" s="6" t="s">
        <v>100</v>
      </c>
      <c r="C33" s="58"/>
      <c r="D33" s="44"/>
      <c r="E33" s="6"/>
    </row>
    <row r="34" spans="1:5" ht="12.75">
      <c r="A34" s="13"/>
      <c r="B34" s="6" t="s">
        <v>101</v>
      </c>
      <c r="C34" s="56"/>
      <c r="D34" s="44"/>
      <c r="E34" s="6"/>
    </row>
    <row r="35" spans="1:3" ht="12.75">
      <c r="A35"/>
      <c r="C35" s="26"/>
    </row>
    <row r="36" spans="1:3" ht="12.75">
      <c r="A36"/>
      <c r="C36" s="26"/>
    </row>
    <row r="37" spans="1:5" ht="12.75">
      <c r="A37" s="10" t="s">
        <v>10</v>
      </c>
      <c r="B37" s="4" t="s">
        <v>4</v>
      </c>
      <c r="C37" s="55" t="s">
        <v>50</v>
      </c>
      <c r="D37" s="5" t="s">
        <v>5</v>
      </c>
      <c r="E37" s="5" t="s">
        <v>6</v>
      </c>
    </row>
    <row r="38" spans="1:5" ht="12.75">
      <c r="A38" s="10">
        <v>1</v>
      </c>
      <c r="B38" s="12" t="s">
        <v>102</v>
      </c>
      <c r="C38" s="15">
        <v>1319</v>
      </c>
      <c r="D38" s="13" t="s">
        <v>68</v>
      </c>
      <c r="E38" s="13"/>
    </row>
    <row r="39" spans="1:5" ht="12.75">
      <c r="A39" s="10">
        <v>2</v>
      </c>
      <c r="B39" s="12" t="s">
        <v>103</v>
      </c>
      <c r="C39" s="15">
        <v>555</v>
      </c>
      <c r="D39" s="13" t="s">
        <v>70</v>
      </c>
      <c r="E39" s="13">
        <v>555</v>
      </c>
    </row>
    <row r="40" spans="1:5" ht="12.75">
      <c r="A40" s="10">
        <v>3</v>
      </c>
      <c r="B40" s="12" t="s">
        <v>104</v>
      </c>
      <c r="C40" s="15">
        <v>513</v>
      </c>
      <c r="D40" s="13" t="s">
        <v>71</v>
      </c>
      <c r="E40" s="13"/>
    </row>
    <row r="41" spans="1:5" ht="12.75">
      <c r="A41" s="10">
        <v>4</v>
      </c>
      <c r="B41" s="12" t="s">
        <v>34</v>
      </c>
      <c r="C41" s="15">
        <v>511</v>
      </c>
      <c r="D41" s="13" t="s">
        <v>72</v>
      </c>
      <c r="E41" s="13"/>
    </row>
    <row r="42" spans="1:5" ht="12.75">
      <c r="A42" s="10">
        <v>5</v>
      </c>
      <c r="B42" s="12" t="s">
        <v>3</v>
      </c>
      <c r="C42" s="15">
        <v>370</v>
      </c>
      <c r="D42" s="13" t="s">
        <v>74</v>
      </c>
      <c r="E42" s="13"/>
    </row>
    <row r="43" spans="1:5" ht="12.75">
      <c r="A43" s="10">
        <v>6</v>
      </c>
      <c r="B43" s="12" t="s">
        <v>32</v>
      </c>
      <c r="C43" s="15">
        <v>38</v>
      </c>
      <c r="D43" s="13" t="s">
        <v>75</v>
      </c>
      <c r="E43" s="13"/>
    </row>
    <row r="44" spans="1:5" ht="12.75">
      <c r="A44" s="10">
        <v>7</v>
      </c>
      <c r="B44" s="12" t="s">
        <v>33</v>
      </c>
      <c r="C44" s="15">
        <v>0</v>
      </c>
      <c r="D44" s="13"/>
      <c r="E44" s="13"/>
    </row>
    <row r="45" spans="1:5" ht="12.75">
      <c r="A45" s="10">
        <v>8</v>
      </c>
      <c r="B45" s="12" t="s">
        <v>16</v>
      </c>
      <c r="C45" s="15">
        <v>0</v>
      </c>
      <c r="D45" s="13"/>
      <c r="E45" s="13"/>
    </row>
    <row r="46" spans="1:5" ht="12.75">
      <c r="A46" s="10">
        <v>9</v>
      </c>
      <c r="B46" s="12" t="s">
        <v>105</v>
      </c>
      <c r="C46" s="15">
        <v>0</v>
      </c>
      <c r="D46" s="13"/>
      <c r="E46" s="13"/>
    </row>
    <row r="47" spans="1:5" ht="12.75">
      <c r="A47" s="10">
        <v>10</v>
      </c>
      <c r="B47" s="12" t="s">
        <v>106</v>
      </c>
      <c r="C47" s="15">
        <v>0</v>
      </c>
      <c r="D47" s="13"/>
      <c r="E47" s="13"/>
    </row>
    <row r="48" spans="1:3" ht="12.75">
      <c r="A48"/>
      <c r="C48" s="26"/>
    </row>
    <row r="49" spans="1:3" ht="12.75">
      <c r="A49" s="2"/>
      <c r="C49" s="26"/>
    </row>
    <row r="50" spans="1:4" ht="12.75">
      <c r="A50" s="10" t="s">
        <v>10</v>
      </c>
      <c r="B50" s="4" t="s">
        <v>107</v>
      </c>
      <c r="C50" s="55" t="s">
        <v>50</v>
      </c>
      <c r="D50" s="5" t="s">
        <v>5</v>
      </c>
    </row>
    <row r="51" spans="1:4" ht="12.75">
      <c r="A51" s="10">
        <v>1</v>
      </c>
      <c r="B51" s="12" t="s">
        <v>108</v>
      </c>
      <c r="C51" s="15">
        <v>118</v>
      </c>
      <c r="D51" s="13" t="s">
        <v>68</v>
      </c>
    </row>
    <row r="52" spans="1:4" ht="12.75">
      <c r="A52" s="10">
        <v>2</v>
      </c>
      <c r="B52" s="12" t="s">
        <v>109</v>
      </c>
      <c r="C52" s="15">
        <v>69</v>
      </c>
      <c r="D52" s="13" t="s">
        <v>70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K53" sqref="K53"/>
    </sheetView>
  </sheetViews>
  <sheetFormatPr defaultColWidth="9.140625" defaultRowHeight="12.75"/>
  <cols>
    <col min="1" max="1" width="6.28125" style="9" customWidth="1"/>
    <col min="2" max="2" width="18.140625" style="3" customWidth="1"/>
    <col min="3" max="3" width="4.7109375" style="2" customWidth="1"/>
    <col min="4" max="7" width="4.7109375" style="0" customWidth="1"/>
    <col min="8" max="8" width="4.7109375" style="24" customWidth="1"/>
  </cols>
  <sheetData>
    <row r="1" spans="1:9" ht="12.75">
      <c r="A1" s="50"/>
      <c r="B1" s="29" t="s">
        <v>290</v>
      </c>
      <c r="C1" s="26"/>
      <c r="D1" s="26"/>
      <c r="E1" s="87"/>
      <c r="H1" s="88"/>
      <c r="I1" s="53"/>
    </row>
    <row r="2" spans="1:9" ht="12.75">
      <c r="A2" s="50"/>
      <c r="B2" s="39" t="s">
        <v>291</v>
      </c>
      <c r="C2" s="26"/>
      <c r="D2" s="26"/>
      <c r="E2" s="87"/>
      <c r="H2" s="88"/>
      <c r="I2" s="53"/>
    </row>
    <row r="3" spans="1:9" ht="12.75">
      <c r="A3" s="50"/>
      <c r="B3" s="43"/>
      <c r="C3" s="26"/>
      <c r="D3" s="26"/>
      <c r="E3" s="87"/>
      <c r="H3" s="88"/>
      <c r="I3" s="53"/>
    </row>
    <row r="4" spans="1:9" ht="12.75">
      <c r="A4" s="50" t="s">
        <v>38</v>
      </c>
      <c r="B4" s="8" t="s">
        <v>39</v>
      </c>
      <c r="C4" s="50" t="s">
        <v>21</v>
      </c>
      <c r="D4" s="50" t="s">
        <v>22</v>
      </c>
      <c r="E4" s="50" t="s">
        <v>23</v>
      </c>
      <c r="F4" s="24" t="s">
        <v>24</v>
      </c>
      <c r="G4" s="24" t="s">
        <v>25</v>
      </c>
      <c r="H4" s="50" t="s">
        <v>40</v>
      </c>
      <c r="I4" s="50" t="s">
        <v>13</v>
      </c>
    </row>
    <row r="5" spans="1:11" ht="12.75">
      <c r="A5" s="50">
        <v>1</v>
      </c>
      <c r="B5" s="6" t="s">
        <v>0</v>
      </c>
      <c r="C5" s="15">
        <v>6</v>
      </c>
      <c r="D5" s="15">
        <v>25</v>
      </c>
      <c r="E5" s="25">
        <v>25</v>
      </c>
      <c r="F5" s="25">
        <v>12</v>
      </c>
      <c r="G5" s="23"/>
      <c r="H5" s="89">
        <f aca="true" t="shared" si="0" ref="H5:H36">SUM(C5:G5)</f>
        <v>68</v>
      </c>
      <c r="I5" s="56">
        <f>286+5449+3562+1932+1623</f>
        <v>12852</v>
      </c>
      <c r="J5" s="41"/>
      <c r="K5" s="40"/>
    </row>
    <row r="6" spans="1:11" ht="12.75">
      <c r="A6" s="50">
        <v>2</v>
      </c>
      <c r="B6" s="6" t="s">
        <v>36</v>
      </c>
      <c r="C6" s="15">
        <v>3</v>
      </c>
      <c r="D6" s="15">
        <v>20</v>
      </c>
      <c r="E6" s="15"/>
      <c r="F6" s="15">
        <v>25</v>
      </c>
      <c r="G6" s="23">
        <v>12</v>
      </c>
      <c r="H6" s="89">
        <f t="shared" si="0"/>
        <v>60</v>
      </c>
      <c r="I6" s="56">
        <f>218+5217+434+4855+5099</f>
        <v>15823</v>
      </c>
      <c r="J6" s="41"/>
      <c r="K6" s="40"/>
    </row>
    <row r="7" spans="1:11" ht="12.75">
      <c r="A7" s="50">
        <v>3</v>
      </c>
      <c r="B7" s="6" t="s">
        <v>88</v>
      </c>
      <c r="C7" s="15"/>
      <c r="D7" s="15">
        <v>7</v>
      </c>
      <c r="E7" s="25">
        <v>12</v>
      </c>
      <c r="F7" s="15">
        <v>15</v>
      </c>
      <c r="G7" s="23">
        <v>25</v>
      </c>
      <c r="H7" s="89">
        <f t="shared" si="0"/>
        <v>59</v>
      </c>
      <c r="I7" s="56">
        <f>144+3015+2325+1963+9814</f>
        <v>17261</v>
      </c>
      <c r="J7" s="41"/>
      <c r="K7" s="40"/>
    </row>
    <row r="8" spans="1:11" ht="12.75">
      <c r="A8" s="50">
        <v>4</v>
      </c>
      <c r="B8" s="6" t="s">
        <v>27</v>
      </c>
      <c r="C8" s="15">
        <v>15</v>
      </c>
      <c r="D8" s="15">
        <v>15</v>
      </c>
      <c r="E8" s="25"/>
      <c r="F8" s="15">
        <v>20</v>
      </c>
      <c r="G8" s="23">
        <v>5</v>
      </c>
      <c r="H8" s="89">
        <f t="shared" si="0"/>
        <v>55</v>
      </c>
      <c r="I8" s="25">
        <f>449+4432+490+3202+1771</f>
        <v>10344</v>
      </c>
      <c r="J8" s="41"/>
      <c r="K8" s="40"/>
    </row>
    <row r="9" spans="1:11" ht="12.75">
      <c r="A9" s="50">
        <v>5</v>
      </c>
      <c r="B9" s="6" t="s">
        <v>31</v>
      </c>
      <c r="C9" s="15">
        <v>10</v>
      </c>
      <c r="D9" s="15">
        <v>12</v>
      </c>
      <c r="E9" s="25">
        <v>9</v>
      </c>
      <c r="F9" s="15"/>
      <c r="G9" s="23">
        <v>20</v>
      </c>
      <c r="H9" s="89">
        <f t="shared" si="0"/>
        <v>51</v>
      </c>
      <c r="I9" s="56">
        <f>338+3940+1821+0+7415</f>
        <v>13514</v>
      </c>
      <c r="J9" s="41"/>
      <c r="K9" s="40"/>
    </row>
    <row r="10" spans="1:11" ht="12.75">
      <c r="A10" s="50">
        <v>6</v>
      </c>
      <c r="B10" s="6" t="s">
        <v>1</v>
      </c>
      <c r="C10" s="15">
        <v>8</v>
      </c>
      <c r="D10" s="15"/>
      <c r="E10" s="25">
        <v>20</v>
      </c>
      <c r="F10" s="15">
        <v>9</v>
      </c>
      <c r="G10" s="23">
        <v>11</v>
      </c>
      <c r="H10" s="89">
        <f t="shared" si="0"/>
        <v>48</v>
      </c>
      <c r="I10" s="56">
        <f>291+2670+2976+1828+4429</f>
        <v>12194</v>
      </c>
      <c r="J10" s="41"/>
      <c r="K10" s="40"/>
    </row>
    <row r="11" spans="1:11" ht="12.75">
      <c r="A11" s="50">
        <v>7</v>
      </c>
      <c r="B11" s="6" t="s">
        <v>35</v>
      </c>
      <c r="C11" s="15">
        <v>25</v>
      </c>
      <c r="D11" s="15"/>
      <c r="E11" s="25">
        <v>0</v>
      </c>
      <c r="F11" s="15">
        <v>11</v>
      </c>
      <c r="G11" s="23">
        <v>10</v>
      </c>
      <c r="H11" s="89">
        <f t="shared" si="0"/>
        <v>46</v>
      </c>
      <c r="I11" s="56">
        <f>2288+760+1905+3656</f>
        <v>8609</v>
      </c>
      <c r="J11" s="41"/>
      <c r="K11" s="40"/>
    </row>
    <row r="12" spans="1:10" ht="12.75">
      <c r="A12" s="50">
        <v>8</v>
      </c>
      <c r="B12" s="6" t="s">
        <v>17</v>
      </c>
      <c r="C12" s="15">
        <v>12</v>
      </c>
      <c r="D12" s="15">
        <v>10</v>
      </c>
      <c r="E12" s="25"/>
      <c r="F12" s="15">
        <v>8</v>
      </c>
      <c r="G12" s="23">
        <v>15</v>
      </c>
      <c r="H12" s="89">
        <f t="shared" si="0"/>
        <v>45</v>
      </c>
      <c r="I12" s="56">
        <f>381+3658+1096+1780+6603</f>
        <v>13518</v>
      </c>
      <c r="J12" s="11"/>
    </row>
    <row r="13" spans="1:11" ht="12.75">
      <c r="A13" s="50">
        <v>9</v>
      </c>
      <c r="B13" s="6" t="s">
        <v>59</v>
      </c>
      <c r="C13" s="15">
        <v>20</v>
      </c>
      <c r="D13" s="15">
        <v>0</v>
      </c>
      <c r="E13" s="25">
        <v>8</v>
      </c>
      <c r="F13" s="15">
        <v>3</v>
      </c>
      <c r="G13" s="23"/>
      <c r="H13" s="89">
        <f t="shared" si="0"/>
        <v>31</v>
      </c>
      <c r="I13" s="56">
        <f>634+1865+1447+710+190</f>
        <v>4846</v>
      </c>
      <c r="J13" s="41"/>
      <c r="K13" s="40"/>
    </row>
    <row r="14" spans="1:11" ht="12.75">
      <c r="A14" s="50">
        <v>10</v>
      </c>
      <c r="B14" s="6" t="s">
        <v>86</v>
      </c>
      <c r="C14" s="15">
        <v>2</v>
      </c>
      <c r="D14" s="15">
        <v>11</v>
      </c>
      <c r="E14" s="25">
        <v>10</v>
      </c>
      <c r="F14" s="15"/>
      <c r="G14" s="23">
        <v>6</v>
      </c>
      <c r="H14" s="89">
        <f t="shared" si="0"/>
        <v>29</v>
      </c>
      <c r="I14" s="56">
        <f>169+3890+1840+0+2121</f>
        <v>8020</v>
      </c>
      <c r="J14" s="41"/>
      <c r="K14" s="40"/>
    </row>
    <row r="15" spans="1:11" ht="12.75">
      <c r="A15" s="50">
        <v>11</v>
      </c>
      <c r="B15" s="6" t="s">
        <v>100</v>
      </c>
      <c r="C15" s="15"/>
      <c r="D15" s="15">
        <v>5</v>
      </c>
      <c r="E15" s="25">
        <v>15</v>
      </c>
      <c r="F15" s="15">
        <v>0</v>
      </c>
      <c r="G15" s="23">
        <v>8</v>
      </c>
      <c r="H15" s="89">
        <f t="shared" si="0"/>
        <v>28</v>
      </c>
      <c r="I15" s="25">
        <f>2740+2591+0+2879</f>
        <v>8210</v>
      </c>
      <c r="J15" s="41"/>
      <c r="K15" s="40"/>
    </row>
    <row r="16" spans="1:10" ht="12.75">
      <c r="A16" s="50">
        <v>12</v>
      </c>
      <c r="B16" s="6" t="s">
        <v>8</v>
      </c>
      <c r="C16" s="15">
        <v>11</v>
      </c>
      <c r="D16" s="15">
        <v>4</v>
      </c>
      <c r="E16" s="25">
        <v>7</v>
      </c>
      <c r="F16" s="15">
        <v>0</v>
      </c>
      <c r="G16" s="23"/>
      <c r="H16" s="89">
        <f t="shared" si="0"/>
        <v>22</v>
      </c>
      <c r="I16" s="56">
        <f>341+2678+1331+392</f>
        <v>4742</v>
      </c>
      <c r="J16" s="11"/>
    </row>
    <row r="17" spans="1:11" ht="12.75">
      <c r="A17" s="50">
        <v>13</v>
      </c>
      <c r="B17" s="6" t="s">
        <v>2</v>
      </c>
      <c r="C17" s="15"/>
      <c r="D17" s="15">
        <v>6</v>
      </c>
      <c r="E17" s="25">
        <v>0</v>
      </c>
      <c r="F17" s="15">
        <v>7</v>
      </c>
      <c r="G17" s="23">
        <v>7</v>
      </c>
      <c r="H17" s="89">
        <f t="shared" si="0"/>
        <v>20</v>
      </c>
      <c r="I17" s="56">
        <f>56+2809+438+1748+2598</f>
        <v>7649</v>
      </c>
      <c r="J17" s="41"/>
      <c r="K17" s="40"/>
    </row>
    <row r="18" spans="1:9" ht="12.75">
      <c r="A18" s="50">
        <v>14</v>
      </c>
      <c r="B18" s="6" t="s">
        <v>92</v>
      </c>
      <c r="C18" s="15"/>
      <c r="D18" s="15">
        <v>0</v>
      </c>
      <c r="E18" s="25">
        <v>5</v>
      </c>
      <c r="F18" s="15">
        <v>5</v>
      </c>
      <c r="G18" s="23">
        <v>3</v>
      </c>
      <c r="H18" s="89">
        <f t="shared" si="0"/>
        <v>13</v>
      </c>
      <c r="I18" s="56">
        <f>43+860+1138+1105+1374</f>
        <v>4520</v>
      </c>
    </row>
    <row r="19" spans="1:9" ht="12.75">
      <c r="A19" s="50">
        <v>15</v>
      </c>
      <c r="B19" s="6" t="s">
        <v>91</v>
      </c>
      <c r="C19" s="15"/>
      <c r="D19" s="15">
        <v>1</v>
      </c>
      <c r="E19" s="25">
        <v>0</v>
      </c>
      <c r="F19" s="15">
        <v>2</v>
      </c>
      <c r="G19" s="23">
        <v>9</v>
      </c>
      <c r="H19" s="89">
        <f t="shared" si="0"/>
        <v>12</v>
      </c>
      <c r="I19" s="56">
        <f>62+1990+657+2951</f>
        <v>5660</v>
      </c>
    </row>
    <row r="20" spans="1:9" ht="12.75">
      <c r="A20" s="50">
        <v>16</v>
      </c>
      <c r="B20" s="6" t="s">
        <v>76</v>
      </c>
      <c r="C20" s="15">
        <v>9</v>
      </c>
      <c r="D20" s="15">
        <v>0</v>
      </c>
      <c r="E20" s="25">
        <v>3</v>
      </c>
      <c r="F20" s="15">
        <v>0</v>
      </c>
      <c r="G20" s="23"/>
      <c r="H20" s="89">
        <f t="shared" si="0"/>
        <v>12</v>
      </c>
      <c r="I20" s="56">
        <f>304+758</f>
        <v>1062</v>
      </c>
    </row>
    <row r="21" spans="1:9" ht="12.75">
      <c r="A21" s="50">
        <v>17</v>
      </c>
      <c r="B21" s="6" t="s">
        <v>93</v>
      </c>
      <c r="C21" s="15">
        <v>0</v>
      </c>
      <c r="D21" s="15">
        <v>0</v>
      </c>
      <c r="E21" s="25">
        <v>11</v>
      </c>
      <c r="F21" s="15">
        <v>0</v>
      </c>
      <c r="G21" s="23"/>
      <c r="H21" s="89">
        <f t="shared" si="0"/>
        <v>11</v>
      </c>
      <c r="I21" s="56">
        <f>0+1910</f>
        <v>1910</v>
      </c>
    </row>
    <row r="22" spans="1:9" ht="12.75">
      <c r="A22" s="50">
        <v>18</v>
      </c>
      <c r="B22" s="6" t="s">
        <v>30</v>
      </c>
      <c r="C22" s="15">
        <v>0</v>
      </c>
      <c r="D22" s="15">
        <v>0</v>
      </c>
      <c r="E22" s="25">
        <v>0</v>
      </c>
      <c r="F22" s="15">
        <v>10</v>
      </c>
      <c r="G22" s="23"/>
      <c r="H22" s="89">
        <f>SUM(C22:G22)</f>
        <v>10</v>
      </c>
      <c r="I22" s="56">
        <v>1873</v>
      </c>
    </row>
    <row r="23" spans="1:9" ht="12.75">
      <c r="A23" s="50">
        <v>19</v>
      </c>
      <c r="B23" s="6" t="s">
        <v>99</v>
      </c>
      <c r="C23" s="15">
        <v>0</v>
      </c>
      <c r="D23" s="15">
        <v>9</v>
      </c>
      <c r="E23" s="25">
        <v>0</v>
      </c>
      <c r="F23" s="15">
        <v>0</v>
      </c>
      <c r="G23" s="23"/>
      <c r="H23" s="89">
        <f t="shared" si="0"/>
        <v>9</v>
      </c>
      <c r="I23" s="56">
        <v>3332</v>
      </c>
    </row>
    <row r="24" spans="1:9" ht="12.75">
      <c r="A24" s="50">
        <v>20</v>
      </c>
      <c r="B24" s="6" t="s">
        <v>82</v>
      </c>
      <c r="C24" s="15">
        <v>5</v>
      </c>
      <c r="D24" s="15">
        <v>2</v>
      </c>
      <c r="E24" s="25">
        <v>2</v>
      </c>
      <c r="F24" s="15">
        <v>0</v>
      </c>
      <c r="G24" s="23"/>
      <c r="H24" s="89">
        <f t="shared" si="0"/>
        <v>9</v>
      </c>
      <c r="I24" s="56">
        <f>279+2288+731</f>
        <v>3298</v>
      </c>
    </row>
    <row r="25" spans="1:9" ht="12.75">
      <c r="A25" s="50">
        <v>21</v>
      </c>
      <c r="B25" s="6" t="s">
        <v>52</v>
      </c>
      <c r="C25" s="15">
        <v>0</v>
      </c>
      <c r="D25" s="15">
        <v>8</v>
      </c>
      <c r="E25" s="25">
        <v>0</v>
      </c>
      <c r="F25" s="25">
        <v>0</v>
      </c>
      <c r="G25" s="23"/>
      <c r="H25" s="89">
        <f t="shared" si="0"/>
        <v>8</v>
      </c>
      <c r="I25" s="56">
        <f>79+3052</f>
        <v>3131</v>
      </c>
    </row>
    <row r="26" spans="1:9" ht="12.75">
      <c r="A26" s="50">
        <v>22</v>
      </c>
      <c r="B26" s="6" t="s">
        <v>79</v>
      </c>
      <c r="C26" s="15">
        <v>7</v>
      </c>
      <c r="D26" s="15">
        <v>0</v>
      </c>
      <c r="E26" s="25">
        <v>0</v>
      </c>
      <c r="F26" s="15">
        <v>0</v>
      </c>
      <c r="G26" s="23"/>
      <c r="H26" s="89">
        <f t="shared" si="0"/>
        <v>7</v>
      </c>
      <c r="I26" s="56">
        <f>290+1858+386</f>
        <v>2534</v>
      </c>
    </row>
    <row r="27" spans="1:9" ht="12.75">
      <c r="A27" s="50">
        <v>23</v>
      </c>
      <c r="B27" s="6" t="s">
        <v>12</v>
      </c>
      <c r="C27" s="15">
        <v>4</v>
      </c>
      <c r="D27" s="15">
        <v>0</v>
      </c>
      <c r="E27" s="25">
        <v>0</v>
      </c>
      <c r="F27" s="15">
        <v>1</v>
      </c>
      <c r="G27" s="23"/>
      <c r="H27" s="89">
        <f t="shared" si="0"/>
        <v>5</v>
      </c>
      <c r="I27" s="56">
        <f>227+1784+530</f>
        <v>2541</v>
      </c>
    </row>
    <row r="28" spans="1:9" ht="12.75">
      <c r="A28" s="50">
        <v>24</v>
      </c>
      <c r="B28" s="6" t="s">
        <v>95</v>
      </c>
      <c r="C28" s="15">
        <v>0</v>
      </c>
      <c r="D28" s="15">
        <v>0</v>
      </c>
      <c r="E28" s="25">
        <v>0</v>
      </c>
      <c r="F28" s="15">
        <v>4</v>
      </c>
      <c r="G28" s="23"/>
      <c r="H28" s="89">
        <f t="shared" si="0"/>
        <v>4</v>
      </c>
      <c r="I28" s="56">
        <f>0+100+946</f>
        <v>1046</v>
      </c>
    </row>
    <row r="29" spans="1:11" ht="12.75">
      <c r="A29" s="50">
        <v>25</v>
      </c>
      <c r="B29" s="6" t="s">
        <v>94</v>
      </c>
      <c r="C29" s="15">
        <v>0</v>
      </c>
      <c r="D29" s="15">
        <v>0</v>
      </c>
      <c r="E29" s="25">
        <v>0</v>
      </c>
      <c r="F29" s="15">
        <v>0</v>
      </c>
      <c r="G29" s="23"/>
      <c r="H29" s="89">
        <f t="shared" si="0"/>
        <v>0</v>
      </c>
      <c r="I29" s="56">
        <f>0+1788</f>
        <v>1788</v>
      </c>
      <c r="J29" s="41"/>
      <c r="K29" s="40"/>
    </row>
    <row r="30" spans="1:11" ht="12.75">
      <c r="A30" s="50">
        <v>26</v>
      </c>
      <c r="B30" s="6" t="s">
        <v>120</v>
      </c>
      <c r="C30" s="15">
        <v>0</v>
      </c>
      <c r="D30" s="15">
        <v>0</v>
      </c>
      <c r="E30" s="25">
        <v>0</v>
      </c>
      <c r="F30" s="15">
        <v>0</v>
      </c>
      <c r="G30" s="23"/>
      <c r="H30" s="89">
        <f t="shared" si="0"/>
        <v>0</v>
      </c>
      <c r="I30" s="56">
        <v>105</v>
      </c>
      <c r="J30" s="41"/>
      <c r="K30" s="40"/>
    </row>
    <row r="31" spans="1:10" ht="12.75">
      <c r="A31" s="50"/>
      <c r="B31" s="6" t="s">
        <v>44</v>
      </c>
      <c r="C31" s="15">
        <v>0</v>
      </c>
      <c r="D31" s="15">
        <v>0</v>
      </c>
      <c r="E31" s="25">
        <v>0</v>
      </c>
      <c r="F31" s="15">
        <v>0</v>
      </c>
      <c r="G31" s="23"/>
      <c r="H31" s="89">
        <f t="shared" si="0"/>
        <v>0</v>
      </c>
      <c r="I31" s="56">
        <v>0</v>
      </c>
      <c r="J31" s="11"/>
    </row>
    <row r="32" spans="1:11" ht="12.75">
      <c r="A32" s="50"/>
      <c r="B32" s="6" t="s">
        <v>96</v>
      </c>
      <c r="C32" s="15">
        <v>0</v>
      </c>
      <c r="D32" s="15">
        <v>0</v>
      </c>
      <c r="E32" s="25">
        <v>0</v>
      </c>
      <c r="F32" s="15">
        <v>0</v>
      </c>
      <c r="G32" s="23"/>
      <c r="H32" s="89">
        <f t="shared" si="0"/>
        <v>0</v>
      </c>
      <c r="I32" s="56">
        <v>0</v>
      </c>
      <c r="J32" s="41"/>
      <c r="K32" s="40"/>
    </row>
    <row r="33" spans="1:11" ht="12.75">
      <c r="A33" s="50"/>
      <c r="B33" s="6" t="s">
        <v>97</v>
      </c>
      <c r="C33" s="15">
        <v>0</v>
      </c>
      <c r="D33" s="15">
        <v>0</v>
      </c>
      <c r="E33" s="25">
        <v>0</v>
      </c>
      <c r="F33" s="25">
        <v>0</v>
      </c>
      <c r="G33" s="23"/>
      <c r="H33" s="89">
        <f t="shared" si="0"/>
        <v>0</v>
      </c>
      <c r="I33" s="56">
        <v>0</v>
      </c>
      <c r="J33" s="41"/>
      <c r="K33" s="40"/>
    </row>
    <row r="34" spans="1:11" ht="12.75">
      <c r="A34" s="50"/>
      <c r="B34" s="6" t="s">
        <v>60</v>
      </c>
      <c r="C34" s="15">
        <v>0</v>
      </c>
      <c r="D34" s="15">
        <v>0</v>
      </c>
      <c r="E34" s="25">
        <v>0</v>
      </c>
      <c r="F34" s="15">
        <v>0</v>
      </c>
      <c r="G34" s="23"/>
      <c r="H34" s="89">
        <f t="shared" si="0"/>
        <v>0</v>
      </c>
      <c r="I34" s="56">
        <v>0</v>
      </c>
      <c r="J34" s="41"/>
      <c r="K34" s="40"/>
    </row>
    <row r="35" spans="1:11" ht="12.75">
      <c r="A35" s="50"/>
      <c r="B35" s="6" t="s">
        <v>128</v>
      </c>
      <c r="C35" s="15">
        <v>0</v>
      </c>
      <c r="D35" s="15">
        <v>0</v>
      </c>
      <c r="E35" s="25">
        <v>0</v>
      </c>
      <c r="F35" s="15">
        <v>0</v>
      </c>
      <c r="G35" s="23"/>
      <c r="H35" s="89">
        <f t="shared" si="0"/>
        <v>0</v>
      </c>
      <c r="I35" s="56">
        <v>0</v>
      </c>
      <c r="J35" s="41"/>
      <c r="K35" s="40"/>
    </row>
    <row r="36" spans="1:11" ht="12.75">
      <c r="A36" s="50"/>
      <c r="B36" s="6" t="s">
        <v>101</v>
      </c>
      <c r="C36" s="15">
        <v>0</v>
      </c>
      <c r="D36" s="15">
        <v>0</v>
      </c>
      <c r="E36" s="25">
        <v>0</v>
      </c>
      <c r="F36" s="15">
        <v>0</v>
      </c>
      <c r="G36" s="23"/>
      <c r="H36" s="89">
        <f t="shared" si="0"/>
        <v>0</v>
      </c>
      <c r="I36" s="56"/>
      <c r="J36" s="41"/>
      <c r="K36" s="40"/>
    </row>
    <row r="37" spans="1:10" ht="12.75">
      <c r="A37" s="50"/>
      <c r="B37" s="43"/>
      <c r="C37" s="26"/>
      <c r="D37" s="26"/>
      <c r="E37" s="87"/>
      <c r="H37" s="88"/>
      <c r="I37" s="8" t="s">
        <v>292</v>
      </c>
      <c r="J37" s="40"/>
    </row>
    <row r="38" spans="1:9" ht="12.75">
      <c r="A38" s="50"/>
      <c r="B38" s="43"/>
      <c r="C38" s="26"/>
      <c r="D38" s="26"/>
      <c r="E38" s="87"/>
      <c r="H38" s="88"/>
      <c r="I38" s="8" t="s">
        <v>293</v>
      </c>
    </row>
    <row r="39" spans="1:9" ht="12.75">
      <c r="A39" s="50"/>
      <c r="B39" s="43"/>
      <c r="C39" s="26"/>
      <c r="D39" s="26"/>
      <c r="E39" s="87"/>
      <c r="H39" s="88"/>
      <c r="I39" s="53">
        <f>SUM(I5:I35)</f>
        <v>170382</v>
      </c>
    </row>
    <row r="40" spans="1:9" ht="12.75">
      <c r="A40" s="50"/>
      <c r="B40" s="43"/>
      <c r="C40" s="26"/>
      <c r="D40" s="26"/>
      <c r="E40" s="87"/>
      <c r="H40" s="88"/>
      <c r="I40" s="53"/>
    </row>
    <row r="41" spans="1:9" ht="12.75">
      <c r="A41" s="50"/>
      <c r="B41" s="43"/>
      <c r="C41" s="26"/>
      <c r="D41" s="26"/>
      <c r="E41" s="87"/>
      <c r="H41" s="88"/>
      <c r="I41" s="53"/>
    </row>
    <row r="42" spans="1:9" ht="12.75">
      <c r="A42" s="59" t="s">
        <v>38</v>
      </c>
      <c r="B42" s="4" t="s">
        <v>43</v>
      </c>
      <c r="C42" s="4" t="s">
        <v>21</v>
      </c>
      <c r="D42" s="4" t="s">
        <v>22</v>
      </c>
      <c r="E42" s="4" t="s">
        <v>23</v>
      </c>
      <c r="F42" s="4" t="s">
        <v>24</v>
      </c>
      <c r="G42" s="4" t="s">
        <v>25</v>
      </c>
      <c r="H42" s="5" t="s">
        <v>42</v>
      </c>
      <c r="I42" s="55" t="s">
        <v>13</v>
      </c>
    </row>
    <row r="43" spans="1:9" ht="12.75">
      <c r="A43">
        <v>1</v>
      </c>
      <c r="B43" s="12" t="s">
        <v>109</v>
      </c>
      <c r="C43" s="23">
        <v>20</v>
      </c>
      <c r="D43" s="23">
        <v>25</v>
      </c>
      <c r="E43" s="13">
        <v>0</v>
      </c>
      <c r="F43" s="23">
        <v>25</v>
      </c>
      <c r="G43" s="23"/>
      <c r="H43" s="90">
        <f>SUM(C43:G43)</f>
        <v>70</v>
      </c>
      <c r="I43" s="15">
        <f>69+1230+124</f>
        <v>1423</v>
      </c>
    </row>
    <row r="44" spans="1:9" ht="12.75">
      <c r="A44">
        <v>2</v>
      </c>
      <c r="B44" s="12" t="s">
        <v>130</v>
      </c>
      <c r="C44" s="23">
        <v>0</v>
      </c>
      <c r="D44" s="23">
        <v>0</v>
      </c>
      <c r="E44" s="13">
        <v>25</v>
      </c>
      <c r="F44" s="23">
        <v>0</v>
      </c>
      <c r="G44" s="23"/>
      <c r="H44" s="90">
        <f>SUM(C44:G44)</f>
        <v>25</v>
      </c>
      <c r="I44" s="15">
        <v>394</v>
      </c>
    </row>
    <row r="45" spans="1:9" ht="12.75">
      <c r="A45">
        <v>3</v>
      </c>
      <c r="B45" s="12" t="s">
        <v>108</v>
      </c>
      <c r="C45" s="23">
        <v>25</v>
      </c>
      <c r="D45" s="23">
        <v>0</v>
      </c>
      <c r="E45" s="13">
        <v>0</v>
      </c>
      <c r="F45" s="23">
        <v>0</v>
      </c>
      <c r="G45" s="23"/>
      <c r="H45" s="90">
        <f>SUM(C45:G45)</f>
        <v>25</v>
      </c>
      <c r="I45" s="15">
        <v>118</v>
      </c>
    </row>
    <row r="46" spans="1:9" ht="12.75">
      <c r="A46"/>
      <c r="C46"/>
      <c r="E46" s="2"/>
      <c r="H46" s="5"/>
      <c r="I46" s="8" t="s">
        <v>292</v>
      </c>
    </row>
    <row r="47" spans="1:9" ht="12.75">
      <c r="A47"/>
      <c r="C47"/>
      <c r="E47" s="2"/>
      <c r="H47" s="5"/>
      <c r="I47" s="8" t="s">
        <v>293</v>
      </c>
    </row>
    <row r="48" spans="1:9" ht="12.75">
      <c r="A48"/>
      <c r="C48"/>
      <c r="E48" s="2"/>
      <c r="H48" s="5"/>
      <c r="I48" s="26">
        <f>SUM(I43:I47)</f>
        <v>1935</v>
      </c>
    </row>
    <row r="49" spans="1:9" ht="12.75">
      <c r="A49" s="50"/>
      <c r="B49" s="43"/>
      <c r="C49" s="26"/>
      <c r="D49" s="26"/>
      <c r="E49" s="87"/>
      <c r="H49" s="88"/>
      <c r="I49" s="53"/>
    </row>
    <row r="50" spans="1:9" ht="12.75">
      <c r="A50" s="24" t="s">
        <v>38</v>
      </c>
      <c r="B50" s="8" t="s">
        <v>41</v>
      </c>
      <c r="C50" s="8" t="s">
        <v>21</v>
      </c>
      <c r="D50" s="8" t="s">
        <v>22</v>
      </c>
      <c r="E50" s="8" t="s">
        <v>23</v>
      </c>
      <c r="F50" s="8" t="s">
        <v>24</v>
      </c>
      <c r="G50" s="8" t="s">
        <v>25</v>
      </c>
      <c r="H50" s="5" t="s">
        <v>42</v>
      </c>
      <c r="I50" s="50" t="s">
        <v>13</v>
      </c>
    </row>
    <row r="51" spans="1:9" ht="12.75">
      <c r="A51">
        <v>1</v>
      </c>
      <c r="B51" s="12" t="s">
        <v>102</v>
      </c>
      <c r="C51" s="23">
        <v>25</v>
      </c>
      <c r="D51" s="23">
        <v>20</v>
      </c>
      <c r="E51" s="13">
        <v>25</v>
      </c>
      <c r="F51" s="15"/>
      <c r="G51" s="23">
        <v>25</v>
      </c>
      <c r="H51" s="90">
        <f aca="true" t="shared" si="1" ref="H51:H60">SUM(C51:G51)</f>
        <v>95</v>
      </c>
      <c r="I51" s="15">
        <f>1319+3110+3096+487+5818</f>
        <v>13830</v>
      </c>
    </row>
    <row r="52" spans="1:9" ht="12.75">
      <c r="A52">
        <v>2</v>
      </c>
      <c r="B52" s="12" t="s">
        <v>104</v>
      </c>
      <c r="C52" s="23"/>
      <c r="D52" s="23">
        <v>15</v>
      </c>
      <c r="E52" s="13">
        <v>20</v>
      </c>
      <c r="F52" s="15">
        <v>25</v>
      </c>
      <c r="G52" s="23">
        <v>20</v>
      </c>
      <c r="H52" s="90">
        <f t="shared" si="1"/>
        <v>80</v>
      </c>
      <c r="I52" s="15">
        <f>513+2140+2777+501+4809</f>
        <v>10740</v>
      </c>
    </row>
    <row r="53" spans="1:9" ht="12.75">
      <c r="A53">
        <v>3</v>
      </c>
      <c r="B53" s="12" t="s">
        <v>32</v>
      </c>
      <c r="C53" s="23"/>
      <c r="D53" s="23">
        <v>25</v>
      </c>
      <c r="E53" s="13">
        <v>11</v>
      </c>
      <c r="F53" s="15">
        <v>20</v>
      </c>
      <c r="G53" s="23">
        <v>11</v>
      </c>
      <c r="H53" s="90">
        <f t="shared" si="1"/>
        <v>67</v>
      </c>
      <c r="I53" s="15">
        <f>38+3352+387+492+881</f>
        <v>5150</v>
      </c>
    </row>
    <row r="54" spans="1:9" ht="12.75">
      <c r="A54">
        <v>4</v>
      </c>
      <c r="B54" s="12" t="s">
        <v>3</v>
      </c>
      <c r="C54" s="23">
        <v>11</v>
      </c>
      <c r="D54" s="23">
        <v>11</v>
      </c>
      <c r="E54" s="13">
        <v>12</v>
      </c>
      <c r="F54" s="15">
        <v>11</v>
      </c>
      <c r="G54" s="23"/>
      <c r="H54" s="90">
        <f t="shared" si="1"/>
        <v>45</v>
      </c>
      <c r="I54" s="15">
        <f>370+1583+1022+153+577</f>
        <v>3705</v>
      </c>
    </row>
    <row r="55" spans="1:9" ht="12.75">
      <c r="A55">
        <v>5</v>
      </c>
      <c r="B55" s="12" t="s">
        <v>34</v>
      </c>
      <c r="C55" s="23">
        <v>12</v>
      </c>
      <c r="D55" s="23"/>
      <c r="E55" s="13">
        <v>0</v>
      </c>
      <c r="F55" s="15">
        <v>12</v>
      </c>
      <c r="G55" s="23">
        <v>15</v>
      </c>
      <c r="H55" s="90">
        <f t="shared" si="1"/>
        <v>39</v>
      </c>
      <c r="I55" s="15">
        <f>511+375+4310</f>
        <v>5196</v>
      </c>
    </row>
    <row r="56" spans="1:9" ht="12.75">
      <c r="A56">
        <v>6</v>
      </c>
      <c r="B56" s="12" t="s">
        <v>103</v>
      </c>
      <c r="C56" s="23">
        <v>20</v>
      </c>
      <c r="D56" s="23">
        <v>0</v>
      </c>
      <c r="E56" s="13">
        <v>15</v>
      </c>
      <c r="F56" s="15">
        <v>0</v>
      </c>
      <c r="G56" s="23"/>
      <c r="H56" s="90">
        <f t="shared" si="1"/>
        <v>35</v>
      </c>
      <c r="I56" s="15">
        <f>555+2481</f>
        <v>3036</v>
      </c>
    </row>
    <row r="57" spans="1:9" ht="12.75">
      <c r="A57">
        <v>7</v>
      </c>
      <c r="B57" s="12" t="s">
        <v>105</v>
      </c>
      <c r="C57" s="23"/>
      <c r="D57" s="23">
        <v>12</v>
      </c>
      <c r="E57" s="13">
        <v>10</v>
      </c>
      <c r="F57" s="15">
        <v>0</v>
      </c>
      <c r="G57" s="23">
        <v>12</v>
      </c>
      <c r="H57" s="90">
        <f t="shared" si="1"/>
        <v>34</v>
      </c>
      <c r="I57" s="15">
        <f>0+2016+325+3051</f>
        <v>5392</v>
      </c>
    </row>
    <row r="58" spans="1:9" ht="12.75">
      <c r="A58">
        <v>8</v>
      </c>
      <c r="B58" s="12" t="s">
        <v>16</v>
      </c>
      <c r="C58" s="23"/>
      <c r="D58" s="23">
        <v>10</v>
      </c>
      <c r="E58" s="13">
        <v>9</v>
      </c>
      <c r="F58" s="15">
        <v>0</v>
      </c>
      <c r="G58" s="23">
        <v>9</v>
      </c>
      <c r="H58" s="90">
        <f t="shared" si="1"/>
        <v>28</v>
      </c>
      <c r="I58" s="15">
        <f>0+454+240+507</f>
        <v>1201</v>
      </c>
    </row>
    <row r="59" spans="1:9" ht="12.75">
      <c r="A59">
        <v>9</v>
      </c>
      <c r="B59" s="12" t="s">
        <v>33</v>
      </c>
      <c r="C59" s="23">
        <v>0</v>
      </c>
      <c r="D59" s="23">
        <v>0</v>
      </c>
      <c r="E59" s="13">
        <v>0</v>
      </c>
      <c r="F59" s="15">
        <v>0</v>
      </c>
      <c r="G59" s="23"/>
      <c r="H59" s="90">
        <f t="shared" si="1"/>
        <v>0</v>
      </c>
      <c r="I59" s="15">
        <v>0</v>
      </c>
    </row>
    <row r="60" spans="1:9" ht="12.75">
      <c r="A60">
        <v>10</v>
      </c>
      <c r="B60" s="12" t="s">
        <v>106</v>
      </c>
      <c r="C60" s="23">
        <v>0</v>
      </c>
      <c r="D60" s="23">
        <v>0</v>
      </c>
      <c r="E60" s="13">
        <v>0</v>
      </c>
      <c r="F60" s="15">
        <v>0</v>
      </c>
      <c r="G60" s="23"/>
      <c r="H60" s="90">
        <f t="shared" si="1"/>
        <v>0</v>
      </c>
      <c r="I60" s="15">
        <v>0</v>
      </c>
    </row>
    <row r="61" spans="1:9" ht="12.75">
      <c r="A61"/>
      <c r="C61"/>
      <c r="E61" s="2"/>
      <c r="H61" s="5"/>
      <c r="I61" s="8" t="s">
        <v>292</v>
      </c>
    </row>
    <row r="62" spans="1:9" ht="12.75">
      <c r="A62"/>
      <c r="B62"/>
      <c r="C62"/>
      <c r="H62" s="59"/>
      <c r="I62" s="8" t="s">
        <v>293</v>
      </c>
    </row>
    <row r="63" spans="1:9" ht="12.75">
      <c r="A63"/>
      <c r="C63"/>
      <c r="E63" s="2"/>
      <c r="H63" s="5"/>
      <c r="I63" s="16">
        <f>SUM(I51:I60)</f>
        <v>48250</v>
      </c>
    </row>
  </sheetData>
  <sheetProtection/>
  <printOptions/>
  <pageMargins left="0.75" right="0.75" top="1" bottom="1" header="0.5" footer="0.5"/>
  <pageSetup horizontalDpi="600" verticalDpi="600" orientation="portrait" paperSize="9" scale="130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0">
      <selection activeCell="C47" sqref="C47"/>
    </sheetView>
  </sheetViews>
  <sheetFormatPr defaultColWidth="9.140625" defaultRowHeight="12.75"/>
  <cols>
    <col min="1" max="1" width="5.7109375" style="1" customWidth="1"/>
    <col min="2" max="2" width="20.57421875" style="3" customWidth="1"/>
    <col min="3" max="3" width="15.7109375" style="3" customWidth="1"/>
    <col min="4" max="4" width="10.7109375" style="26" customWidth="1"/>
  </cols>
  <sheetData>
    <row r="1" ht="12.75">
      <c r="B1" s="8" t="s">
        <v>297</v>
      </c>
    </row>
    <row r="3" spans="1:5" s="24" customFormat="1" ht="12.75">
      <c r="A3" s="1" t="s">
        <v>61</v>
      </c>
      <c r="B3" s="8" t="s">
        <v>47</v>
      </c>
      <c r="C3" s="8" t="s">
        <v>51</v>
      </c>
      <c r="D3" s="50" t="s">
        <v>50</v>
      </c>
      <c r="E3" s="24" t="s">
        <v>62</v>
      </c>
    </row>
    <row r="4" spans="2:4" ht="12.75">
      <c r="B4" s="8" t="s">
        <v>63</v>
      </c>
      <c r="D4" s="50"/>
    </row>
    <row r="5" ht="12.75">
      <c r="A5" s="1">
        <v>1</v>
      </c>
    </row>
    <row r="6" ht="12.75">
      <c r="A6" s="1">
        <v>2</v>
      </c>
    </row>
    <row r="7" ht="12.75">
      <c r="A7" s="1">
        <v>3</v>
      </c>
    </row>
    <row r="8" ht="12.75">
      <c r="A8" s="1">
        <v>4</v>
      </c>
    </row>
    <row r="9" ht="12.75">
      <c r="A9" s="1">
        <v>5</v>
      </c>
    </row>
    <row r="10" ht="12.75">
      <c r="A10" s="1">
        <v>6</v>
      </c>
    </row>
    <row r="11" ht="12.75">
      <c r="A11" s="1">
        <v>7</v>
      </c>
    </row>
    <row r="12" ht="12.75">
      <c r="A12" s="1">
        <v>8</v>
      </c>
    </row>
    <row r="13" ht="12.75">
      <c r="A13" s="1">
        <v>9</v>
      </c>
    </row>
    <row r="14" ht="12.75">
      <c r="A14" s="1">
        <v>10</v>
      </c>
    </row>
    <row r="15" ht="12.75">
      <c r="A15" s="1">
        <v>11</v>
      </c>
    </row>
    <row r="16" ht="12.75">
      <c r="A16" s="1">
        <v>12</v>
      </c>
    </row>
    <row r="17" ht="12.75">
      <c r="A17" s="1">
        <v>13</v>
      </c>
    </row>
    <row r="18" ht="12.75">
      <c r="A18" s="1">
        <v>14</v>
      </c>
    </row>
    <row r="19" ht="12.75">
      <c r="A19" s="1">
        <v>15</v>
      </c>
    </row>
    <row r="20" ht="12.75">
      <c r="A20" s="1">
        <v>16</v>
      </c>
    </row>
    <row r="21" ht="12.75">
      <c r="A21" s="1">
        <v>17</v>
      </c>
    </row>
    <row r="22" ht="12.75">
      <c r="A22" s="1">
        <v>18</v>
      </c>
    </row>
    <row r="23" ht="12.75">
      <c r="A23" s="1">
        <v>19</v>
      </c>
    </row>
    <row r="25" ht="12.75">
      <c r="B25" s="8" t="s">
        <v>65</v>
      </c>
    </row>
    <row r="26" spans="1:5" s="24" customFormat="1" ht="12.75">
      <c r="A26" s="1" t="s">
        <v>10</v>
      </c>
      <c r="B26" s="8" t="s">
        <v>47</v>
      </c>
      <c r="C26" s="8" t="s">
        <v>51</v>
      </c>
      <c r="D26" s="50" t="s">
        <v>50</v>
      </c>
      <c r="E26" s="24" t="s">
        <v>62</v>
      </c>
    </row>
    <row r="27" ht="12.75">
      <c r="A27" s="1">
        <v>1</v>
      </c>
    </row>
    <row r="28" ht="12.75">
      <c r="A28" s="1">
        <v>2</v>
      </c>
    </row>
    <row r="29" ht="12.75">
      <c r="A29" s="1">
        <v>3</v>
      </c>
    </row>
    <row r="30" ht="12.75">
      <c r="A30" s="1">
        <v>4</v>
      </c>
    </row>
    <row r="31" ht="12.75">
      <c r="A31" s="1">
        <v>5</v>
      </c>
    </row>
    <row r="32" ht="12.75">
      <c r="A32" s="1">
        <v>6</v>
      </c>
    </row>
    <row r="33" ht="12.75">
      <c r="A33" s="1">
        <v>7</v>
      </c>
    </row>
    <row r="34" ht="12.75">
      <c r="A34" s="1">
        <v>8</v>
      </c>
    </row>
    <row r="35" ht="12.75">
      <c r="A35" s="1">
        <v>9</v>
      </c>
    </row>
    <row r="36" ht="12.75">
      <c r="A36" s="1">
        <v>10</v>
      </c>
    </row>
    <row r="37" ht="12.75">
      <c r="A37" s="1">
        <v>11</v>
      </c>
    </row>
    <row r="39" ht="12.75">
      <c r="B39" s="8" t="s">
        <v>57</v>
      </c>
    </row>
    <row r="40" spans="1:5" s="24" customFormat="1" ht="12.75">
      <c r="A40" s="1" t="s">
        <v>61</v>
      </c>
      <c r="B40" s="8" t="s">
        <v>47</v>
      </c>
      <c r="C40" s="8" t="s">
        <v>51</v>
      </c>
      <c r="D40" s="50" t="s">
        <v>50</v>
      </c>
      <c r="E40" s="24" t="s">
        <v>62</v>
      </c>
    </row>
    <row r="41" ht="12.75">
      <c r="A41" s="1">
        <v>1</v>
      </c>
    </row>
    <row r="42" ht="12.75">
      <c r="A42" s="1">
        <v>2</v>
      </c>
    </row>
    <row r="45" ht="12.75">
      <c r="B45" s="8" t="s">
        <v>67</v>
      </c>
    </row>
    <row r="46" spans="1:3" ht="12.75">
      <c r="A46" s="1">
        <v>1</v>
      </c>
      <c r="C46" s="26"/>
    </row>
    <row r="47" spans="1:3" ht="12.75">
      <c r="A47" s="1">
        <v>2</v>
      </c>
      <c r="C47" s="26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20">
      <selection activeCell="D62" sqref="D62"/>
    </sheetView>
  </sheetViews>
  <sheetFormatPr defaultColWidth="9.140625" defaultRowHeight="12.75"/>
  <cols>
    <col min="1" max="1" width="6.28125" style="9" customWidth="1"/>
    <col min="2" max="2" width="18.140625" style="3" customWidth="1"/>
    <col min="3" max="3" width="14.57421875" style="2" customWidth="1"/>
    <col min="4" max="4" width="11.140625" style="26" customWidth="1"/>
    <col min="5" max="5" width="12.00390625" style="0" customWidth="1"/>
  </cols>
  <sheetData>
    <row r="1" ht="12.75">
      <c r="B1" s="29"/>
    </row>
    <row r="2" ht="12.75">
      <c r="B2" s="38"/>
    </row>
    <row r="3" spans="1:2" ht="12.75">
      <c r="A3" s="52" t="s">
        <v>54</v>
      </c>
      <c r="B3" s="38" t="s">
        <v>55</v>
      </c>
    </row>
    <row r="4" ht="12.75">
      <c r="B4" s="19"/>
    </row>
    <row r="5" spans="1:5" ht="12.75">
      <c r="A5" s="10" t="s">
        <v>10</v>
      </c>
      <c r="B5" s="8" t="s">
        <v>39</v>
      </c>
      <c r="C5" s="1" t="s">
        <v>51</v>
      </c>
      <c r="D5" s="50" t="s">
        <v>50</v>
      </c>
      <c r="E5" s="24" t="s">
        <v>53</v>
      </c>
    </row>
    <row r="6" spans="1:6" ht="15" customHeight="1">
      <c r="A6" s="49">
        <v>1</v>
      </c>
      <c r="B6" s="12"/>
      <c r="C6" s="13"/>
      <c r="D6" s="51"/>
      <c r="E6" s="23"/>
      <c r="F6" s="40"/>
    </row>
    <row r="7" spans="1:6" ht="15" customHeight="1">
      <c r="A7" s="49">
        <v>2</v>
      </c>
      <c r="B7" s="12"/>
      <c r="C7" s="13"/>
      <c r="D7" s="15"/>
      <c r="E7" s="23"/>
      <c r="F7" s="40"/>
    </row>
    <row r="8" spans="1:6" ht="15" customHeight="1">
      <c r="A8" s="49">
        <v>3</v>
      </c>
      <c r="B8" s="12"/>
      <c r="C8" s="13"/>
      <c r="D8" s="15"/>
      <c r="E8" s="23"/>
      <c r="F8" s="40"/>
    </row>
    <row r="9" spans="1:6" ht="15" customHeight="1">
      <c r="A9" s="49">
        <v>4</v>
      </c>
      <c r="B9" s="12"/>
      <c r="C9" s="13"/>
      <c r="D9" s="15"/>
      <c r="E9" s="23"/>
      <c r="F9" s="40"/>
    </row>
    <row r="10" spans="1:6" ht="15" customHeight="1">
      <c r="A10" s="49">
        <v>5</v>
      </c>
      <c r="B10" s="12"/>
      <c r="C10" s="13"/>
      <c r="D10" s="15"/>
      <c r="E10" s="23"/>
      <c r="F10" s="40"/>
    </row>
    <row r="11" spans="1:6" ht="15" customHeight="1">
      <c r="A11" s="49">
        <v>6</v>
      </c>
      <c r="B11" s="12"/>
      <c r="C11" s="13"/>
      <c r="D11" s="15"/>
      <c r="E11" s="23"/>
      <c r="F11" s="40"/>
    </row>
    <row r="12" spans="1:6" ht="15" customHeight="1">
      <c r="A12" s="49">
        <v>7</v>
      </c>
      <c r="B12" s="12"/>
      <c r="C12" s="13"/>
      <c r="D12" s="15"/>
      <c r="E12" s="23"/>
      <c r="F12" s="11"/>
    </row>
    <row r="13" spans="1:6" ht="15" customHeight="1">
      <c r="A13" s="49">
        <v>8</v>
      </c>
      <c r="B13" s="12"/>
      <c r="C13" s="13"/>
      <c r="D13" s="51"/>
      <c r="E13" s="23"/>
      <c r="F13" s="40"/>
    </row>
    <row r="14" spans="1:6" ht="15" customHeight="1">
      <c r="A14" s="49">
        <v>9</v>
      </c>
      <c r="B14" s="12"/>
      <c r="C14" s="13"/>
      <c r="D14" s="15"/>
      <c r="E14" s="23"/>
      <c r="F14" s="40"/>
    </row>
    <row r="15" spans="1:6" ht="15" customHeight="1">
      <c r="A15" s="49">
        <v>10</v>
      </c>
      <c r="B15" s="12"/>
      <c r="C15" s="13"/>
      <c r="D15" s="15"/>
      <c r="E15" s="23"/>
      <c r="F15" s="40"/>
    </row>
    <row r="16" spans="1:6" ht="15" customHeight="1">
      <c r="A16" s="49">
        <v>11</v>
      </c>
      <c r="B16" s="12"/>
      <c r="C16" s="13"/>
      <c r="D16" s="15"/>
      <c r="E16" s="23"/>
      <c r="F16" s="11"/>
    </row>
    <row r="17" spans="1:6" ht="15" customHeight="1">
      <c r="A17" s="49">
        <v>12</v>
      </c>
      <c r="B17" s="12"/>
      <c r="C17" s="13"/>
      <c r="D17" s="15"/>
      <c r="E17" s="23"/>
      <c r="F17" s="11"/>
    </row>
    <row r="18" spans="1:6" ht="15" customHeight="1">
      <c r="A18" s="49">
        <v>13</v>
      </c>
      <c r="B18" s="12"/>
      <c r="C18" s="13"/>
      <c r="D18" s="15"/>
      <c r="E18" s="23"/>
      <c r="F18" s="11"/>
    </row>
    <row r="19" spans="1:6" ht="15" customHeight="1">
      <c r="A19" s="49">
        <v>14</v>
      </c>
      <c r="B19" s="12"/>
      <c r="C19" s="13"/>
      <c r="D19" s="15"/>
      <c r="E19" s="23"/>
      <c r="F19" s="11"/>
    </row>
    <row r="20" spans="1:6" ht="15" customHeight="1">
      <c r="A20" s="49">
        <v>15</v>
      </c>
      <c r="B20" s="12"/>
      <c r="C20" s="13"/>
      <c r="D20" s="15"/>
      <c r="E20" s="23"/>
      <c r="F20" s="11"/>
    </row>
    <row r="21" spans="1:6" ht="15" customHeight="1">
      <c r="A21" s="49">
        <v>16</v>
      </c>
      <c r="B21" s="12"/>
      <c r="C21" s="13"/>
      <c r="D21" s="15"/>
      <c r="E21" s="23"/>
      <c r="F21" s="11"/>
    </row>
    <row r="22" spans="1:6" ht="15" customHeight="1">
      <c r="A22" s="49">
        <v>17</v>
      </c>
      <c r="B22" s="12"/>
      <c r="C22" s="13"/>
      <c r="D22" s="51"/>
      <c r="E22" s="23"/>
      <c r="F22" s="40"/>
    </row>
    <row r="23" spans="1:6" ht="15" customHeight="1">
      <c r="A23" s="49">
        <v>18</v>
      </c>
      <c r="B23" s="12"/>
      <c r="C23" s="13"/>
      <c r="D23" s="51"/>
      <c r="E23" s="23"/>
      <c r="F23" s="40"/>
    </row>
    <row r="24" spans="1:6" ht="15" customHeight="1">
      <c r="A24" s="49">
        <v>19</v>
      </c>
      <c r="B24" s="12"/>
      <c r="C24" s="13"/>
      <c r="D24" s="51"/>
      <c r="E24" s="23"/>
      <c r="F24" s="40"/>
    </row>
    <row r="25" spans="1:6" ht="15" customHeight="1">
      <c r="A25" s="49">
        <v>20</v>
      </c>
      <c r="B25" s="12"/>
      <c r="C25" s="13"/>
      <c r="D25" s="51"/>
      <c r="E25" s="23"/>
      <c r="F25" s="40"/>
    </row>
    <row r="26" spans="1:6" ht="15" customHeight="1">
      <c r="A26" s="49">
        <v>21</v>
      </c>
      <c r="B26" s="12"/>
      <c r="C26" s="13"/>
      <c r="D26" s="15"/>
      <c r="E26" s="23"/>
      <c r="F26" s="40"/>
    </row>
    <row r="27" spans="1:6" ht="15" customHeight="1">
      <c r="A27" s="49">
        <v>22</v>
      </c>
      <c r="B27" s="12"/>
      <c r="C27" s="13"/>
      <c r="D27" s="15"/>
      <c r="E27" s="23"/>
      <c r="F27" s="40"/>
    </row>
    <row r="28" spans="1:6" ht="15" customHeight="1">
      <c r="A28" s="49">
        <v>23</v>
      </c>
      <c r="B28" s="12"/>
      <c r="C28" s="13"/>
      <c r="D28" s="15"/>
      <c r="E28" s="23"/>
      <c r="F28" s="40"/>
    </row>
    <row r="29" spans="1:6" ht="15" customHeight="1">
      <c r="A29" s="10">
        <v>24</v>
      </c>
      <c r="B29" s="12"/>
      <c r="C29" s="13"/>
      <c r="D29" s="51"/>
      <c r="E29" s="23"/>
      <c r="F29" s="40"/>
    </row>
    <row r="30" spans="1:5" ht="12.75">
      <c r="A30" s="10"/>
      <c r="B30" s="14"/>
      <c r="C30" s="9"/>
      <c r="D30" s="16"/>
      <c r="E30" s="11"/>
    </row>
    <row r="31" spans="1:5" ht="12.75">
      <c r="A31" s="10" t="s">
        <v>10</v>
      </c>
      <c r="B31" s="8" t="s">
        <v>41</v>
      </c>
      <c r="C31" s="1" t="s">
        <v>51</v>
      </c>
      <c r="D31" s="50" t="s">
        <v>50</v>
      </c>
      <c r="E31" s="24" t="s">
        <v>56</v>
      </c>
    </row>
    <row r="32" spans="1:7" ht="15" customHeight="1">
      <c r="A32" s="49">
        <v>1</v>
      </c>
      <c r="B32" s="12"/>
      <c r="C32" s="13"/>
      <c r="D32" s="15"/>
      <c r="E32" s="23"/>
      <c r="F32" s="41"/>
      <c r="G32" s="11"/>
    </row>
    <row r="33" spans="1:7" ht="15" customHeight="1">
      <c r="A33" s="49">
        <v>2</v>
      </c>
      <c r="B33" s="12"/>
      <c r="C33" s="13"/>
      <c r="D33" s="15"/>
      <c r="E33" s="23"/>
      <c r="F33" s="41"/>
      <c r="G33" s="11"/>
    </row>
    <row r="34" spans="1:7" ht="15" customHeight="1">
      <c r="A34" s="49">
        <v>3</v>
      </c>
      <c r="B34" s="12"/>
      <c r="C34" s="13"/>
      <c r="D34" s="15"/>
      <c r="E34" s="23"/>
      <c r="F34" s="41"/>
      <c r="G34" s="11"/>
    </row>
    <row r="35" spans="1:5" ht="15" customHeight="1">
      <c r="A35" s="49">
        <v>4</v>
      </c>
      <c r="B35" s="12"/>
      <c r="C35" s="13"/>
      <c r="D35" s="15"/>
      <c r="E35" s="23"/>
    </row>
    <row r="36" spans="1:5" ht="15" customHeight="1">
      <c r="A36" s="49">
        <v>5</v>
      </c>
      <c r="B36" s="12"/>
      <c r="C36" s="13"/>
      <c r="D36" s="15"/>
      <c r="E36" s="23"/>
    </row>
    <row r="37" spans="1:7" ht="15" customHeight="1">
      <c r="A37" s="49">
        <v>6</v>
      </c>
      <c r="B37" s="12"/>
      <c r="C37" s="13"/>
      <c r="D37" s="15"/>
      <c r="E37" s="23"/>
      <c r="F37" s="41"/>
      <c r="G37" s="11"/>
    </row>
    <row r="38" spans="1:7" ht="15" customHeight="1">
      <c r="A38" s="49">
        <v>7</v>
      </c>
      <c r="B38" s="12"/>
      <c r="C38" s="13"/>
      <c r="D38" s="15"/>
      <c r="E38" s="23"/>
      <c r="G38" s="11"/>
    </row>
    <row r="39" spans="1:5" ht="15" customHeight="1">
      <c r="A39" s="49">
        <v>8</v>
      </c>
      <c r="B39" s="12"/>
      <c r="C39" s="13"/>
      <c r="D39" s="15"/>
      <c r="E39" s="23"/>
    </row>
    <row r="40" spans="1:5" ht="15" customHeight="1">
      <c r="A40" s="49">
        <v>9</v>
      </c>
      <c r="B40" s="12"/>
      <c r="C40" s="13"/>
      <c r="D40" s="15"/>
      <c r="E40" s="23"/>
    </row>
    <row r="41" spans="1:5" ht="15" customHeight="1">
      <c r="A41" s="49">
        <v>10</v>
      </c>
      <c r="B41" s="12"/>
      <c r="C41" s="13"/>
      <c r="D41" s="15"/>
      <c r="E41" s="23"/>
    </row>
    <row r="42" spans="1:5" ht="15" customHeight="1">
      <c r="A42" s="49">
        <v>11</v>
      </c>
      <c r="B42" s="12"/>
      <c r="C42" s="13"/>
      <c r="D42" s="15"/>
      <c r="E42" s="23"/>
    </row>
    <row r="43" spans="1:5" ht="15" customHeight="1">
      <c r="A43" s="49">
        <v>12</v>
      </c>
      <c r="B43" s="12"/>
      <c r="C43" s="13"/>
      <c r="D43" s="15"/>
      <c r="E43" s="23"/>
    </row>
    <row r="44" spans="1:5" ht="15" customHeight="1">
      <c r="A44" s="49">
        <v>13</v>
      </c>
      <c r="B44" s="12"/>
      <c r="C44" s="13"/>
      <c r="D44" s="15"/>
      <c r="E44" s="23"/>
    </row>
    <row r="45" spans="1:5" ht="15" customHeight="1">
      <c r="A45" s="49">
        <v>14</v>
      </c>
      <c r="B45" s="12"/>
      <c r="C45" s="13"/>
      <c r="D45" s="15"/>
      <c r="E45" s="23"/>
    </row>
    <row r="46" spans="1:5" ht="15" customHeight="1">
      <c r="A46" s="49">
        <v>15</v>
      </c>
      <c r="B46" s="12"/>
      <c r="C46" s="13"/>
      <c r="D46" s="15"/>
      <c r="E46" s="23"/>
    </row>
    <row r="47" spans="1:5" ht="15" customHeight="1">
      <c r="A47" s="49">
        <v>16</v>
      </c>
      <c r="B47" s="12"/>
      <c r="C47" s="13"/>
      <c r="D47" s="15"/>
      <c r="E47" s="23"/>
    </row>
    <row r="48" spans="1:5" ht="12.75">
      <c r="A48" s="10"/>
      <c r="B48" s="14"/>
      <c r="C48" s="9"/>
      <c r="D48" s="16"/>
      <c r="E48" s="11"/>
    </row>
    <row r="49" spans="1:5" ht="12.75">
      <c r="A49" s="10" t="s">
        <v>10</v>
      </c>
      <c r="B49" s="8" t="s">
        <v>57</v>
      </c>
      <c r="C49" s="1" t="s">
        <v>51</v>
      </c>
      <c r="D49" s="50" t="s">
        <v>50</v>
      </c>
      <c r="E49" s="24" t="s">
        <v>56</v>
      </c>
    </row>
    <row r="50" spans="1:5" ht="15" customHeight="1">
      <c r="A50" s="49">
        <v>1</v>
      </c>
      <c r="B50" s="12"/>
      <c r="C50" s="13"/>
      <c r="D50" s="15"/>
      <c r="E50" s="23"/>
    </row>
    <row r="51" spans="1:5" ht="15" customHeight="1">
      <c r="A51" s="49">
        <v>2</v>
      </c>
      <c r="B51" s="12"/>
      <c r="C51" s="13"/>
      <c r="D51" s="15"/>
      <c r="E51" s="23"/>
    </row>
    <row r="52" spans="2:5" ht="12.75">
      <c r="B52" s="14"/>
      <c r="C52" s="9"/>
      <c r="D52" s="16"/>
      <c r="E52" s="11"/>
    </row>
    <row r="53" spans="2:5" ht="12.75">
      <c r="B53" s="14"/>
      <c r="C53" s="9"/>
      <c r="D53" s="16"/>
      <c r="E53" s="11"/>
    </row>
    <row r="54" spans="1:5" ht="12.75">
      <c r="A54" s="10" t="s">
        <v>10</v>
      </c>
      <c r="B54" s="19" t="s">
        <v>51</v>
      </c>
      <c r="C54" s="10" t="s">
        <v>50</v>
      </c>
      <c r="D54" s="16"/>
      <c r="E54" s="11"/>
    </row>
    <row r="55" ht="12.75">
      <c r="A55" s="10">
        <v>1</v>
      </c>
    </row>
    <row r="56" ht="12.75">
      <c r="A56" s="10">
        <v>2</v>
      </c>
    </row>
    <row r="57" ht="12.75">
      <c r="A57" s="10">
        <v>3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0"/>
  <sheetViews>
    <sheetView zoomScalePageLayoutView="0" workbookViewId="0" topLeftCell="A100">
      <selection activeCell="C134" sqref="C134"/>
    </sheetView>
  </sheetViews>
  <sheetFormatPr defaultColWidth="9.140625" defaultRowHeight="12.75"/>
  <cols>
    <col min="1" max="1" width="5.00390625" style="0" customWidth="1"/>
    <col min="2" max="2" width="31.8515625" style="0" customWidth="1"/>
    <col min="3" max="3" width="35.00390625" style="0" customWidth="1"/>
  </cols>
  <sheetData>
    <row r="1" spans="2:3" ht="12.75">
      <c r="B1" s="68" t="s">
        <v>157</v>
      </c>
      <c r="C1" s="1" t="s">
        <v>158</v>
      </c>
    </row>
    <row r="2" ht="12.75">
      <c r="B2" s="85">
        <v>36204</v>
      </c>
    </row>
    <row r="3" ht="12.75">
      <c r="B3" s="86"/>
    </row>
    <row r="4" spans="2:4" ht="12.75">
      <c r="B4" s="24" t="s">
        <v>159</v>
      </c>
      <c r="C4" s="24" t="s">
        <v>160</v>
      </c>
      <c r="D4" s="50" t="s">
        <v>13</v>
      </c>
    </row>
    <row r="5" spans="1:4" ht="12.75">
      <c r="A5" s="50">
        <v>1</v>
      </c>
      <c r="B5" s="23" t="s">
        <v>161</v>
      </c>
      <c r="C5" s="23" t="s">
        <v>162</v>
      </c>
      <c r="D5" s="23">
        <v>6442</v>
      </c>
    </row>
    <row r="6" spans="1:4" ht="12.75">
      <c r="A6" s="50">
        <v>2</v>
      </c>
      <c r="B6" s="23" t="s">
        <v>163</v>
      </c>
      <c r="C6" s="23" t="s">
        <v>164</v>
      </c>
      <c r="D6" s="23">
        <v>5215</v>
      </c>
    </row>
    <row r="7" spans="1:4" ht="12.75">
      <c r="A7" s="50">
        <v>3</v>
      </c>
      <c r="B7" s="23" t="s">
        <v>165</v>
      </c>
      <c r="C7" s="23" t="s">
        <v>166</v>
      </c>
      <c r="D7" s="23">
        <v>4599</v>
      </c>
    </row>
    <row r="8" spans="1:4" ht="12.75">
      <c r="A8" s="50">
        <v>4</v>
      </c>
      <c r="B8" s="23" t="s">
        <v>167</v>
      </c>
      <c r="C8" s="23" t="s">
        <v>168</v>
      </c>
      <c r="D8" s="23">
        <v>4448</v>
      </c>
    </row>
    <row r="9" spans="1:4" ht="12.75">
      <c r="A9" s="50">
        <v>5</v>
      </c>
      <c r="B9" s="23" t="s">
        <v>169</v>
      </c>
      <c r="C9" s="23" t="s">
        <v>170</v>
      </c>
      <c r="D9" s="23">
        <v>4274</v>
      </c>
    </row>
    <row r="10" spans="1:4" ht="12.75">
      <c r="A10" s="50">
        <v>6</v>
      </c>
      <c r="B10" s="23" t="s">
        <v>171</v>
      </c>
      <c r="C10" s="23" t="s">
        <v>172</v>
      </c>
      <c r="D10" s="23">
        <v>4213</v>
      </c>
    </row>
    <row r="11" spans="1:4" ht="12.75">
      <c r="A11" s="50">
        <v>7</v>
      </c>
      <c r="B11" s="23" t="s">
        <v>173</v>
      </c>
      <c r="C11" s="23" t="s">
        <v>170</v>
      </c>
      <c r="D11" s="23">
        <v>4139</v>
      </c>
    </row>
    <row r="12" spans="1:4" ht="12.75">
      <c r="A12" s="50">
        <v>8</v>
      </c>
      <c r="B12" s="23" t="s">
        <v>174</v>
      </c>
      <c r="C12" s="23" t="s">
        <v>162</v>
      </c>
      <c r="D12" s="23">
        <v>3828</v>
      </c>
    </row>
    <row r="13" spans="1:4" ht="12.75">
      <c r="A13" s="50">
        <v>9</v>
      </c>
      <c r="B13" s="23" t="s">
        <v>175</v>
      </c>
      <c r="C13" s="23" t="s">
        <v>172</v>
      </c>
      <c r="D13" s="23">
        <v>3662</v>
      </c>
    </row>
    <row r="14" spans="1:4" ht="12.75">
      <c r="A14" s="50">
        <v>10</v>
      </c>
      <c r="B14" s="23" t="s">
        <v>176</v>
      </c>
      <c r="C14" s="23" t="s">
        <v>166</v>
      </c>
      <c r="D14" s="23">
        <v>3478</v>
      </c>
    </row>
    <row r="15" spans="1:4" ht="12.75">
      <c r="A15" s="50">
        <v>11</v>
      </c>
      <c r="B15" s="23" t="s">
        <v>177</v>
      </c>
      <c r="C15" s="23" t="s">
        <v>166</v>
      </c>
      <c r="D15" s="23">
        <v>3296</v>
      </c>
    </row>
    <row r="16" spans="1:4" ht="12.75">
      <c r="A16" s="50">
        <v>12</v>
      </c>
      <c r="B16" s="23" t="s">
        <v>178</v>
      </c>
      <c r="C16" s="23" t="s">
        <v>164</v>
      </c>
      <c r="D16" s="23">
        <v>3207</v>
      </c>
    </row>
    <row r="17" spans="1:4" ht="12.75">
      <c r="A17" s="50">
        <v>13</v>
      </c>
      <c r="B17" s="23" t="s">
        <v>179</v>
      </c>
      <c r="C17" s="23" t="s">
        <v>166</v>
      </c>
      <c r="D17" s="23">
        <v>2860</v>
      </c>
    </row>
    <row r="18" spans="1:4" ht="12.75">
      <c r="A18" s="50">
        <v>14</v>
      </c>
      <c r="B18" s="23" t="s">
        <v>180</v>
      </c>
      <c r="C18" s="23" t="s">
        <v>181</v>
      </c>
      <c r="D18" s="23">
        <v>2805</v>
      </c>
    </row>
    <row r="19" spans="1:4" ht="12.75">
      <c r="A19" s="50">
        <v>15</v>
      </c>
      <c r="B19" s="23" t="s">
        <v>182</v>
      </c>
      <c r="C19" s="23" t="s">
        <v>170</v>
      </c>
      <c r="D19" s="23">
        <v>2760</v>
      </c>
    </row>
    <row r="20" spans="1:4" ht="12.75">
      <c r="A20" s="50">
        <v>16</v>
      </c>
      <c r="B20" s="23" t="s">
        <v>183</v>
      </c>
      <c r="C20" s="23" t="s">
        <v>172</v>
      </c>
      <c r="D20" s="23">
        <v>2746</v>
      </c>
    </row>
    <row r="21" spans="1:4" ht="12.75">
      <c r="A21" s="50">
        <v>17</v>
      </c>
      <c r="B21" s="23" t="s">
        <v>184</v>
      </c>
      <c r="C21" s="23" t="s">
        <v>185</v>
      </c>
      <c r="D21" s="23">
        <v>2740</v>
      </c>
    </row>
    <row r="22" spans="1:4" ht="12.75">
      <c r="A22" s="50">
        <v>18</v>
      </c>
      <c r="B22" s="23" t="s">
        <v>186</v>
      </c>
      <c r="C22" s="23" t="s">
        <v>166</v>
      </c>
      <c r="D22" s="23">
        <v>2646</v>
      </c>
    </row>
    <row r="23" spans="1:4" ht="12.75">
      <c r="A23" s="50">
        <v>19</v>
      </c>
      <c r="B23" s="23" t="s">
        <v>187</v>
      </c>
      <c r="C23" s="23" t="s">
        <v>185</v>
      </c>
      <c r="D23" s="23">
        <v>2366</v>
      </c>
    </row>
    <row r="24" spans="1:4" ht="12.75">
      <c r="A24" s="50">
        <v>20</v>
      </c>
      <c r="B24" s="23" t="s">
        <v>188</v>
      </c>
      <c r="C24" s="23" t="s">
        <v>189</v>
      </c>
      <c r="D24" s="23">
        <v>2360</v>
      </c>
    </row>
    <row r="25" spans="1:4" ht="12.75">
      <c r="A25" s="50">
        <v>21</v>
      </c>
      <c r="B25" s="23" t="s">
        <v>190</v>
      </c>
      <c r="C25" s="23" t="s">
        <v>170</v>
      </c>
      <c r="D25" s="23">
        <v>2265</v>
      </c>
    </row>
    <row r="26" spans="1:4" ht="12.75">
      <c r="A26" s="50">
        <v>22</v>
      </c>
      <c r="B26" s="23" t="s">
        <v>191</v>
      </c>
      <c r="C26" s="23" t="s">
        <v>189</v>
      </c>
      <c r="D26" s="23">
        <v>2070</v>
      </c>
    </row>
    <row r="27" spans="1:4" ht="12.75">
      <c r="A27" s="50">
        <v>23</v>
      </c>
      <c r="B27" s="23" t="s">
        <v>192</v>
      </c>
      <c r="C27" s="23" t="s">
        <v>185</v>
      </c>
      <c r="D27" s="23">
        <v>2063</v>
      </c>
    </row>
    <row r="28" spans="1:4" ht="12.75">
      <c r="A28" s="50">
        <v>24</v>
      </c>
      <c r="B28" s="23" t="s">
        <v>193</v>
      </c>
      <c r="C28" s="23" t="s">
        <v>185</v>
      </c>
      <c r="D28" s="23">
        <v>2038</v>
      </c>
    </row>
    <row r="29" spans="1:4" ht="12.75">
      <c r="A29" s="50">
        <v>25</v>
      </c>
      <c r="B29" s="23" t="s">
        <v>194</v>
      </c>
      <c r="C29" s="23" t="s">
        <v>195</v>
      </c>
      <c r="D29" s="23">
        <v>2020</v>
      </c>
    </row>
    <row r="30" spans="1:4" ht="12.75">
      <c r="A30" s="50">
        <v>26</v>
      </c>
      <c r="B30" s="23" t="s">
        <v>196</v>
      </c>
      <c r="C30" s="23" t="s">
        <v>162</v>
      </c>
      <c r="D30" s="23">
        <v>1973</v>
      </c>
    </row>
    <row r="31" spans="1:4" ht="12.75">
      <c r="A31" s="50">
        <v>27</v>
      </c>
      <c r="B31" s="23" t="s">
        <v>197</v>
      </c>
      <c r="C31" s="23" t="s">
        <v>185</v>
      </c>
      <c r="D31" s="23">
        <v>1924</v>
      </c>
    </row>
    <row r="32" spans="1:4" ht="12.75">
      <c r="A32" s="50">
        <v>28</v>
      </c>
      <c r="B32" s="23" t="s">
        <v>198</v>
      </c>
      <c r="C32" s="23" t="s">
        <v>185</v>
      </c>
      <c r="D32" s="23">
        <v>1870</v>
      </c>
    </row>
    <row r="33" spans="1:4" ht="12.75">
      <c r="A33" s="50">
        <v>29</v>
      </c>
      <c r="B33" s="23" t="s">
        <v>199</v>
      </c>
      <c r="C33" s="23" t="s">
        <v>195</v>
      </c>
      <c r="D33" s="23">
        <v>1807</v>
      </c>
    </row>
    <row r="34" spans="1:4" ht="12.75">
      <c r="A34" s="50">
        <v>30</v>
      </c>
      <c r="B34" s="23" t="s">
        <v>200</v>
      </c>
      <c r="C34" s="23" t="s">
        <v>185</v>
      </c>
      <c r="D34" s="23">
        <v>1785</v>
      </c>
    </row>
    <row r="35" spans="1:4" ht="12.75">
      <c r="A35" s="50">
        <v>31</v>
      </c>
      <c r="B35" s="23" t="s">
        <v>201</v>
      </c>
      <c r="C35" s="23" t="s">
        <v>181</v>
      </c>
      <c r="D35" s="23">
        <v>1762</v>
      </c>
    </row>
    <row r="36" spans="1:4" ht="12.75">
      <c r="A36" s="50">
        <v>32</v>
      </c>
      <c r="B36" s="23" t="s">
        <v>202</v>
      </c>
      <c r="C36" s="23" t="s">
        <v>166</v>
      </c>
      <c r="D36" s="23">
        <v>1749</v>
      </c>
    </row>
    <row r="37" spans="1:4" ht="12.75">
      <c r="A37" s="50">
        <v>33</v>
      </c>
      <c r="B37" s="23" t="s">
        <v>203</v>
      </c>
      <c r="C37" s="23" t="s">
        <v>204</v>
      </c>
      <c r="D37" s="23">
        <v>1620</v>
      </c>
    </row>
    <row r="38" spans="1:4" ht="12.75">
      <c r="A38" s="50">
        <v>34</v>
      </c>
      <c r="B38" s="23" t="s">
        <v>205</v>
      </c>
      <c r="C38" s="23" t="s">
        <v>170</v>
      </c>
      <c r="D38" s="23">
        <v>1551</v>
      </c>
    </row>
    <row r="39" spans="1:4" ht="12.75">
      <c r="A39" s="50">
        <v>35</v>
      </c>
      <c r="B39" s="23" t="s">
        <v>206</v>
      </c>
      <c r="C39" s="23" t="s">
        <v>185</v>
      </c>
      <c r="D39" s="23">
        <v>1540</v>
      </c>
    </row>
    <row r="40" spans="1:4" ht="12.75">
      <c r="A40" s="50">
        <v>36</v>
      </c>
      <c r="B40" s="23" t="s">
        <v>207</v>
      </c>
      <c r="C40" s="23" t="s">
        <v>185</v>
      </c>
      <c r="D40" s="23">
        <v>1524</v>
      </c>
    </row>
    <row r="41" spans="1:4" ht="12.75">
      <c r="A41" s="50">
        <v>37</v>
      </c>
      <c r="B41" s="23" t="s">
        <v>208</v>
      </c>
      <c r="C41" s="23" t="s">
        <v>166</v>
      </c>
      <c r="D41" s="23">
        <v>1499</v>
      </c>
    </row>
    <row r="42" spans="1:4" ht="12.75">
      <c r="A42" s="50">
        <v>38</v>
      </c>
      <c r="B42" s="23" t="s">
        <v>209</v>
      </c>
      <c r="C42" s="23" t="s">
        <v>185</v>
      </c>
      <c r="D42" s="23">
        <v>1339</v>
      </c>
    </row>
    <row r="43" spans="1:4" ht="12.75">
      <c r="A43" s="50">
        <v>39</v>
      </c>
      <c r="B43" s="23" t="s">
        <v>210</v>
      </c>
      <c r="C43" s="23" t="s">
        <v>185</v>
      </c>
      <c r="D43" s="23">
        <v>1238</v>
      </c>
    </row>
    <row r="44" spans="1:4" ht="12.75">
      <c r="A44" s="50">
        <v>40</v>
      </c>
      <c r="B44" s="23" t="s">
        <v>211</v>
      </c>
      <c r="C44" s="23" t="s">
        <v>170</v>
      </c>
      <c r="D44" s="23">
        <v>1247</v>
      </c>
    </row>
    <row r="45" spans="1:4" ht="12.75">
      <c r="A45" s="50">
        <v>41</v>
      </c>
      <c r="B45" s="23" t="s">
        <v>212</v>
      </c>
      <c r="C45" s="23" t="s">
        <v>204</v>
      </c>
      <c r="D45" s="23">
        <v>1201</v>
      </c>
    </row>
    <row r="46" spans="1:4" ht="12.75">
      <c r="A46" s="50">
        <v>42</v>
      </c>
      <c r="B46" s="23" t="s">
        <v>213</v>
      </c>
      <c r="C46" s="23" t="s">
        <v>204</v>
      </c>
      <c r="D46" s="23">
        <v>1091</v>
      </c>
    </row>
    <row r="47" spans="1:4" ht="12.75">
      <c r="A47" s="50">
        <v>43</v>
      </c>
      <c r="B47" s="23" t="s">
        <v>214</v>
      </c>
      <c r="C47" s="23" t="s">
        <v>185</v>
      </c>
      <c r="D47" s="23">
        <v>1067</v>
      </c>
    </row>
    <row r="48" spans="1:4" ht="12.75">
      <c r="A48" s="50">
        <v>44</v>
      </c>
      <c r="B48" s="23" t="s">
        <v>215</v>
      </c>
      <c r="C48" s="23" t="s">
        <v>204</v>
      </c>
      <c r="D48" s="23">
        <v>1050</v>
      </c>
    </row>
    <row r="49" spans="1:4" ht="12.75">
      <c r="A49" s="50">
        <v>45</v>
      </c>
      <c r="B49" s="23" t="s">
        <v>216</v>
      </c>
      <c r="C49" s="23" t="s">
        <v>166</v>
      </c>
      <c r="D49" s="23">
        <v>992</v>
      </c>
    </row>
    <row r="50" spans="1:4" ht="12.75">
      <c r="A50" s="50">
        <v>46</v>
      </c>
      <c r="B50" s="23" t="s">
        <v>217</v>
      </c>
      <c r="C50" s="23"/>
      <c r="D50" s="23">
        <v>946</v>
      </c>
    </row>
    <row r="51" spans="1:4" ht="12.75">
      <c r="A51" s="50">
        <v>47</v>
      </c>
      <c r="B51" s="23" t="s">
        <v>218</v>
      </c>
      <c r="C51" s="23" t="s">
        <v>185</v>
      </c>
      <c r="D51" s="23">
        <v>934</v>
      </c>
    </row>
    <row r="52" spans="1:4" ht="12.75">
      <c r="A52" s="50">
        <v>48</v>
      </c>
      <c r="B52" s="23" t="s">
        <v>219</v>
      </c>
      <c r="C52" s="23" t="s">
        <v>195</v>
      </c>
      <c r="D52" s="23">
        <v>863</v>
      </c>
    </row>
    <row r="53" spans="1:4" ht="12.75">
      <c r="A53" s="50">
        <v>49</v>
      </c>
      <c r="B53" s="23" t="s">
        <v>220</v>
      </c>
      <c r="C53" s="23" t="s">
        <v>204</v>
      </c>
      <c r="D53" s="23">
        <v>862</v>
      </c>
    </row>
    <row r="54" spans="1:4" ht="12.75">
      <c r="A54" s="50">
        <v>50</v>
      </c>
      <c r="B54" s="23" t="s">
        <v>221</v>
      </c>
      <c r="C54" s="23" t="s">
        <v>166</v>
      </c>
      <c r="D54" s="23">
        <v>807</v>
      </c>
    </row>
    <row r="55" spans="1:4" ht="12.75">
      <c r="A55" s="50">
        <v>51</v>
      </c>
      <c r="B55" s="23" t="s">
        <v>222</v>
      </c>
      <c r="C55" s="23" t="s">
        <v>185</v>
      </c>
      <c r="D55" s="23">
        <v>749</v>
      </c>
    </row>
    <row r="56" spans="1:4" ht="12.75">
      <c r="A56" s="50">
        <v>52</v>
      </c>
      <c r="B56" s="23" t="s">
        <v>223</v>
      </c>
      <c r="C56" s="23" t="s">
        <v>204</v>
      </c>
      <c r="D56" s="23">
        <v>591</v>
      </c>
    </row>
    <row r="58" spans="3:4" ht="12.75">
      <c r="C58" s="50" t="s">
        <v>224</v>
      </c>
      <c r="D58" s="24">
        <f>SUM(D5:D57)</f>
        <v>118121</v>
      </c>
    </row>
    <row r="60" spans="2:4" ht="12.75">
      <c r="B60" s="24" t="s">
        <v>225</v>
      </c>
      <c r="C60" s="24" t="s">
        <v>160</v>
      </c>
      <c r="D60" s="50" t="s">
        <v>13</v>
      </c>
    </row>
    <row r="61" spans="1:4" ht="12.75">
      <c r="A61" s="50">
        <v>1</v>
      </c>
      <c r="B61" s="23" t="s">
        <v>226</v>
      </c>
      <c r="C61" s="23" t="s">
        <v>227</v>
      </c>
      <c r="D61" s="23">
        <v>7747</v>
      </c>
    </row>
    <row r="62" spans="1:4" ht="12.75">
      <c r="A62" s="50">
        <v>2</v>
      </c>
      <c r="B62" s="23" t="s">
        <v>228</v>
      </c>
      <c r="C62" s="23" t="s">
        <v>229</v>
      </c>
      <c r="D62" s="23">
        <v>4001</v>
      </c>
    </row>
    <row r="63" spans="1:4" ht="12.75">
      <c r="A63" s="50">
        <v>3</v>
      </c>
      <c r="B63" s="23" t="s">
        <v>230</v>
      </c>
      <c r="C63" s="23" t="s">
        <v>170</v>
      </c>
      <c r="D63" s="23">
        <v>3693</v>
      </c>
    </row>
    <row r="64" spans="1:4" ht="12.75">
      <c r="A64" s="50">
        <v>4</v>
      </c>
      <c r="B64" s="23" t="s">
        <v>231</v>
      </c>
      <c r="C64" s="23" t="s">
        <v>195</v>
      </c>
      <c r="D64" s="23">
        <v>3385</v>
      </c>
    </row>
    <row r="65" spans="1:4" ht="12.75">
      <c r="A65" s="50">
        <v>5</v>
      </c>
      <c r="B65" s="23" t="s">
        <v>232</v>
      </c>
      <c r="C65" s="23" t="s">
        <v>233</v>
      </c>
      <c r="D65" s="23">
        <v>3253</v>
      </c>
    </row>
    <row r="66" spans="1:4" ht="12.75">
      <c r="A66" s="50">
        <v>6</v>
      </c>
      <c r="B66" s="23" t="s">
        <v>234</v>
      </c>
      <c r="C66" s="23" t="s">
        <v>185</v>
      </c>
      <c r="D66" s="23">
        <v>3038</v>
      </c>
    </row>
    <row r="67" spans="1:4" ht="12.75">
      <c r="A67" s="50">
        <v>7</v>
      </c>
      <c r="B67" s="23" t="s">
        <v>235</v>
      </c>
      <c r="C67" s="23" t="s">
        <v>229</v>
      </c>
      <c r="D67" s="23">
        <v>2963</v>
      </c>
    </row>
    <row r="68" spans="1:4" ht="12.75">
      <c r="A68" s="50">
        <v>8</v>
      </c>
      <c r="B68" s="23" t="s">
        <v>236</v>
      </c>
      <c r="C68" s="23" t="s">
        <v>237</v>
      </c>
      <c r="D68" s="23">
        <v>2947</v>
      </c>
    </row>
    <row r="69" spans="1:4" ht="12.75">
      <c r="A69" s="50">
        <v>9</v>
      </c>
      <c r="B69" s="23" t="s">
        <v>238</v>
      </c>
      <c r="C69" s="23" t="s">
        <v>239</v>
      </c>
      <c r="D69" s="23">
        <v>2930</v>
      </c>
    </row>
    <row r="70" spans="1:4" ht="12.75">
      <c r="A70" s="50">
        <v>10</v>
      </c>
      <c r="B70" s="23" t="s">
        <v>240</v>
      </c>
      <c r="C70" s="23" t="s">
        <v>189</v>
      </c>
      <c r="D70" s="23">
        <v>2550</v>
      </c>
    </row>
    <row r="71" spans="1:4" ht="12.75">
      <c r="A71" s="50">
        <v>11</v>
      </c>
      <c r="B71" s="23" t="s">
        <v>241</v>
      </c>
      <c r="C71" s="23" t="s">
        <v>237</v>
      </c>
      <c r="D71" s="23">
        <v>2363</v>
      </c>
    </row>
    <row r="72" spans="1:4" ht="12.75">
      <c r="A72" s="50">
        <v>12</v>
      </c>
      <c r="B72" s="23" t="s">
        <v>242</v>
      </c>
      <c r="C72" s="23" t="s">
        <v>233</v>
      </c>
      <c r="D72" s="23">
        <v>2231</v>
      </c>
    </row>
    <row r="73" spans="1:4" ht="12.75">
      <c r="A73" s="50">
        <v>13</v>
      </c>
      <c r="B73" s="23" t="s">
        <v>243</v>
      </c>
      <c r="C73" s="23" t="s">
        <v>233</v>
      </c>
      <c r="D73" s="23">
        <v>2212</v>
      </c>
    </row>
    <row r="74" spans="1:4" ht="12.75">
      <c r="A74" s="50">
        <v>14</v>
      </c>
      <c r="B74" s="23" t="s">
        <v>244</v>
      </c>
      <c r="C74" s="23" t="s">
        <v>164</v>
      </c>
      <c r="D74" s="23">
        <v>2193</v>
      </c>
    </row>
    <row r="75" spans="1:4" ht="12.75">
      <c r="A75" s="50">
        <v>15</v>
      </c>
      <c r="B75" s="23" t="s">
        <v>245</v>
      </c>
      <c r="C75" s="23" t="s">
        <v>233</v>
      </c>
      <c r="D75" s="23">
        <v>2167</v>
      </c>
    </row>
    <row r="76" spans="1:4" ht="12.75">
      <c r="A76" s="50">
        <v>16</v>
      </c>
      <c r="B76" s="23" t="s">
        <v>246</v>
      </c>
      <c r="C76" s="23" t="s">
        <v>164</v>
      </c>
      <c r="D76" s="23">
        <v>2117</v>
      </c>
    </row>
    <row r="77" spans="1:4" ht="12.75">
      <c r="A77" s="50">
        <v>17</v>
      </c>
      <c r="B77" s="23" t="s">
        <v>247</v>
      </c>
      <c r="C77" s="23" t="s">
        <v>185</v>
      </c>
      <c r="D77" s="23">
        <v>2006</v>
      </c>
    </row>
    <row r="78" spans="1:4" ht="12.75">
      <c r="A78" s="50">
        <v>18</v>
      </c>
      <c r="B78" s="23" t="s">
        <v>248</v>
      </c>
      <c r="C78" s="23" t="s">
        <v>164</v>
      </c>
      <c r="D78" s="23">
        <v>1993</v>
      </c>
    </row>
    <row r="79" spans="1:4" ht="12.75">
      <c r="A79" s="50">
        <v>19</v>
      </c>
      <c r="B79" s="23" t="s">
        <v>249</v>
      </c>
      <c r="C79" s="23" t="s">
        <v>229</v>
      </c>
      <c r="D79" s="23">
        <v>1871</v>
      </c>
    </row>
    <row r="80" spans="1:4" ht="12.75">
      <c r="A80" s="50">
        <v>20</v>
      </c>
      <c r="B80" s="23" t="s">
        <v>250</v>
      </c>
      <c r="C80" s="23" t="s">
        <v>189</v>
      </c>
      <c r="D80" s="23">
        <v>1855</v>
      </c>
    </row>
    <row r="81" spans="1:4" ht="12.75">
      <c r="A81" s="50">
        <v>21</v>
      </c>
      <c r="B81" s="23" t="s">
        <v>251</v>
      </c>
      <c r="C81" s="23" t="s">
        <v>195</v>
      </c>
      <c r="D81" s="23">
        <v>1782</v>
      </c>
    </row>
    <row r="82" spans="1:4" ht="12.75">
      <c r="A82" s="50">
        <v>22</v>
      </c>
      <c r="B82" s="23" t="s">
        <v>252</v>
      </c>
      <c r="C82" s="23" t="s">
        <v>181</v>
      </c>
      <c r="D82" s="23">
        <v>1764</v>
      </c>
    </row>
    <row r="83" spans="1:4" ht="12.75">
      <c r="A83" s="50">
        <v>23</v>
      </c>
      <c r="B83" s="23" t="s">
        <v>253</v>
      </c>
      <c r="C83" s="23" t="s">
        <v>189</v>
      </c>
      <c r="D83" s="23">
        <v>1759</v>
      </c>
    </row>
    <row r="84" spans="1:4" ht="12.75">
      <c r="A84" s="50">
        <v>24</v>
      </c>
      <c r="B84" s="23" t="s">
        <v>254</v>
      </c>
      <c r="C84" s="23" t="s">
        <v>170</v>
      </c>
      <c r="D84" s="23">
        <v>1637</v>
      </c>
    </row>
    <row r="85" spans="1:4" ht="12.75">
      <c r="A85" s="50">
        <v>25</v>
      </c>
      <c r="B85" s="23" t="s">
        <v>255</v>
      </c>
      <c r="C85" s="23" t="s">
        <v>185</v>
      </c>
      <c r="D85" s="23">
        <v>1582</v>
      </c>
    </row>
    <row r="86" spans="1:4" ht="12.75">
      <c r="A86" s="50">
        <v>26</v>
      </c>
      <c r="B86" s="23" t="s">
        <v>256</v>
      </c>
      <c r="C86" s="23" t="s">
        <v>233</v>
      </c>
      <c r="D86" s="23">
        <v>1539</v>
      </c>
    </row>
    <row r="87" spans="1:4" ht="12.75">
      <c r="A87" s="50">
        <v>27</v>
      </c>
      <c r="B87" s="23" t="s">
        <v>257</v>
      </c>
      <c r="C87" s="23" t="s">
        <v>189</v>
      </c>
      <c r="D87" s="23">
        <v>1460</v>
      </c>
    </row>
    <row r="88" spans="1:4" ht="12.75">
      <c r="A88" s="50">
        <v>28</v>
      </c>
      <c r="B88" s="23" t="s">
        <v>258</v>
      </c>
      <c r="C88" s="23" t="s">
        <v>239</v>
      </c>
      <c r="D88" s="23">
        <v>1375</v>
      </c>
    </row>
    <row r="89" spans="1:4" ht="12.75">
      <c r="A89" s="50">
        <v>29</v>
      </c>
      <c r="B89" s="23" t="s">
        <v>259</v>
      </c>
      <c r="C89" s="23" t="s">
        <v>233</v>
      </c>
      <c r="D89" s="23">
        <v>1322</v>
      </c>
    </row>
    <row r="90" spans="1:4" ht="12.75">
      <c r="A90" s="50">
        <v>30</v>
      </c>
      <c r="B90" s="23" t="s">
        <v>260</v>
      </c>
      <c r="C90" s="23" t="s">
        <v>164</v>
      </c>
      <c r="D90" s="23">
        <v>1265</v>
      </c>
    </row>
    <row r="91" spans="1:4" ht="12.75">
      <c r="A91" s="50">
        <v>31</v>
      </c>
      <c r="B91" s="23" t="s">
        <v>261</v>
      </c>
      <c r="C91" s="23" t="s">
        <v>239</v>
      </c>
      <c r="D91" s="23">
        <v>1223</v>
      </c>
    </row>
    <row r="92" spans="1:4" ht="12.75">
      <c r="A92" s="50">
        <v>32</v>
      </c>
      <c r="B92" s="23" t="s">
        <v>262</v>
      </c>
      <c r="C92" s="23" t="s">
        <v>164</v>
      </c>
      <c r="D92" s="23">
        <v>1163</v>
      </c>
    </row>
    <row r="93" spans="1:4" ht="12.75">
      <c r="A93" s="50">
        <v>33</v>
      </c>
      <c r="B93" s="23" t="s">
        <v>263</v>
      </c>
      <c r="C93" s="23" t="s">
        <v>189</v>
      </c>
      <c r="D93" s="23">
        <v>1085</v>
      </c>
    </row>
    <row r="94" spans="1:4" ht="12.75">
      <c r="A94" s="50">
        <v>34</v>
      </c>
      <c r="B94" s="23" t="s">
        <v>264</v>
      </c>
      <c r="C94" s="23" t="s">
        <v>227</v>
      </c>
      <c r="D94" s="23">
        <v>955</v>
      </c>
    </row>
    <row r="95" spans="1:4" ht="12.75">
      <c r="A95" s="50">
        <v>35</v>
      </c>
      <c r="B95" s="23" t="s">
        <v>265</v>
      </c>
      <c r="C95" s="23" t="s">
        <v>185</v>
      </c>
      <c r="D95" s="23">
        <v>858</v>
      </c>
    </row>
    <row r="96" spans="1:4" ht="12.75">
      <c r="A96" s="50">
        <v>36</v>
      </c>
      <c r="B96" s="23" t="s">
        <v>266</v>
      </c>
      <c r="C96" s="23" t="s">
        <v>181</v>
      </c>
      <c r="D96" s="23">
        <v>785</v>
      </c>
    </row>
    <row r="97" spans="1:4" ht="12.75">
      <c r="A97" s="50">
        <v>37</v>
      </c>
      <c r="B97" s="23" t="s">
        <v>267</v>
      </c>
      <c r="C97" s="23" t="s">
        <v>237</v>
      </c>
      <c r="D97" s="23">
        <v>779</v>
      </c>
    </row>
    <row r="98" spans="1:4" ht="12.75">
      <c r="A98" s="50">
        <v>38</v>
      </c>
      <c r="B98" s="23" t="s">
        <v>268</v>
      </c>
      <c r="C98" s="23" t="s">
        <v>185</v>
      </c>
      <c r="D98" s="23">
        <v>482</v>
      </c>
    </row>
    <row r="99" spans="1:4" ht="12.75">
      <c r="A99" s="50">
        <v>39</v>
      </c>
      <c r="B99" s="23" t="s">
        <v>269</v>
      </c>
      <c r="C99" s="23" t="s">
        <v>170</v>
      </c>
      <c r="D99" s="23">
        <v>132</v>
      </c>
    </row>
    <row r="100" spans="1:4" ht="12.75">
      <c r="A100" s="50">
        <v>40</v>
      </c>
      <c r="B100" s="23" t="s">
        <v>270</v>
      </c>
      <c r="C100" s="23" t="s">
        <v>181</v>
      </c>
      <c r="D100" s="23">
        <v>121</v>
      </c>
    </row>
    <row r="101" ht="12.75">
      <c r="A101" s="50"/>
    </row>
    <row r="102" spans="1:4" ht="12.75">
      <c r="A102" s="50"/>
      <c r="C102" s="50" t="s">
        <v>224</v>
      </c>
      <c r="D102">
        <f>SUM(D61:D101)</f>
        <v>80583</v>
      </c>
    </row>
    <row r="104" spans="2:4" ht="12.75">
      <c r="B104" s="24" t="s">
        <v>271</v>
      </c>
      <c r="C104" s="24" t="s">
        <v>160</v>
      </c>
      <c r="D104" s="50" t="s">
        <v>13</v>
      </c>
    </row>
    <row r="105" spans="1:4" ht="12.75">
      <c r="A105" s="24">
        <v>1</v>
      </c>
      <c r="B105" s="23" t="s">
        <v>272</v>
      </c>
      <c r="C105" s="23" t="s">
        <v>227</v>
      </c>
      <c r="D105" s="23">
        <v>3190</v>
      </c>
    </row>
    <row r="106" spans="1:4" ht="12.75">
      <c r="A106" s="24">
        <v>2</v>
      </c>
      <c r="B106" s="23" t="s">
        <v>273</v>
      </c>
      <c r="C106" s="23" t="s">
        <v>185</v>
      </c>
      <c r="D106" s="23">
        <v>1724</v>
      </c>
    </row>
    <row r="107" spans="1:4" ht="12.75">
      <c r="A107" s="24">
        <v>3</v>
      </c>
      <c r="B107" s="23" t="s">
        <v>274</v>
      </c>
      <c r="C107" s="23" t="s">
        <v>185</v>
      </c>
      <c r="D107" s="23">
        <v>1076</v>
      </c>
    </row>
    <row r="108" spans="1:4" ht="12.75">
      <c r="A108" s="24">
        <v>4</v>
      </c>
      <c r="B108" s="23" t="s">
        <v>275</v>
      </c>
      <c r="C108" s="23" t="s">
        <v>170</v>
      </c>
      <c r="D108" s="23">
        <v>791</v>
      </c>
    </row>
    <row r="109" spans="1:4" ht="12.75">
      <c r="A109" s="24">
        <v>5</v>
      </c>
      <c r="B109" s="23" t="s">
        <v>276</v>
      </c>
      <c r="C109" s="23" t="s">
        <v>185</v>
      </c>
      <c r="D109" s="23">
        <v>781</v>
      </c>
    </row>
    <row r="110" ht="12.75">
      <c r="A110" s="24"/>
    </row>
    <row r="111" spans="1:4" ht="12.75">
      <c r="A111" s="24"/>
      <c r="C111" s="50" t="s">
        <v>224</v>
      </c>
      <c r="D111">
        <f>SUM(D105:D110)</f>
        <v>7562</v>
      </c>
    </row>
    <row r="112" ht="12.75">
      <c r="A112" s="24"/>
    </row>
    <row r="113" spans="1:4" ht="12.75">
      <c r="A113" s="24"/>
      <c r="B113" s="24" t="s">
        <v>277</v>
      </c>
      <c r="C113" s="24" t="s">
        <v>160</v>
      </c>
      <c r="D113" s="50" t="s">
        <v>13</v>
      </c>
    </row>
    <row r="114" spans="1:4" ht="12.75">
      <c r="A114" s="24">
        <v>1</v>
      </c>
      <c r="B114" s="23" t="s">
        <v>278</v>
      </c>
      <c r="C114" s="23" t="s">
        <v>185</v>
      </c>
      <c r="D114" s="23">
        <v>2697</v>
      </c>
    </row>
    <row r="115" spans="1:4" ht="12.75">
      <c r="A115" s="24">
        <v>2</v>
      </c>
      <c r="B115" s="23" t="s">
        <v>279</v>
      </c>
      <c r="C115" s="23" t="s">
        <v>172</v>
      </c>
      <c r="D115" s="23">
        <v>1775</v>
      </c>
    </row>
    <row r="116" spans="1:4" ht="12.75">
      <c r="A116" s="24">
        <v>3</v>
      </c>
      <c r="B116" s="23" t="s">
        <v>280</v>
      </c>
      <c r="C116" s="23" t="s">
        <v>185</v>
      </c>
      <c r="D116" s="23">
        <v>1448</v>
      </c>
    </row>
    <row r="117" spans="1:4" ht="12.75">
      <c r="A117" s="24">
        <v>4</v>
      </c>
      <c r="B117" s="23" t="s">
        <v>281</v>
      </c>
      <c r="C117" s="23" t="s">
        <v>172</v>
      </c>
      <c r="D117" s="23">
        <v>1143</v>
      </c>
    </row>
    <row r="118" spans="1:4" ht="12.75">
      <c r="A118" s="24">
        <v>5</v>
      </c>
      <c r="B118" s="23" t="s">
        <v>282</v>
      </c>
      <c r="C118" s="23" t="s">
        <v>168</v>
      </c>
      <c r="D118" s="23">
        <v>796</v>
      </c>
    </row>
    <row r="119" spans="1:4" ht="12.75">
      <c r="A119" s="24">
        <v>6</v>
      </c>
      <c r="B119" s="23" t="s">
        <v>283</v>
      </c>
      <c r="C119" s="23" t="s">
        <v>185</v>
      </c>
      <c r="D119" s="23">
        <v>709</v>
      </c>
    </row>
    <row r="120" spans="1:4" ht="12.75">
      <c r="A120" s="24">
        <v>7</v>
      </c>
      <c r="B120" s="23" t="s">
        <v>284</v>
      </c>
      <c r="C120" s="23" t="s">
        <v>285</v>
      </c>
      <c r="D120" s="23">
        <v>637</v>
      </c>
    </row>
    <row r="121" spans="1:4" ht="12.75">
      <c r="A121" s="24">
        <v>8</v>
      </c>
      <c r="B121" s="23" t="s">
        <v>286</v>
      </c>
      <c r="C121" s="23" t="s">
        <v>285</v>
      </c>
      <c r="D121" s="23">
        <v>399</v>
      </c>
    </row>
    <row r="122" spans="1:4" ht="12.75">
      <c r="A122" s="24">
        <v>9</v>
      </c>
      <c r="B122" s="23" t="s">
        <v>287</v>
      </c>
      <c r="C122" s="23" t="s">
        <v>170</v>
      </c>
      <c r="D122" s="23">
        <v>0</v>
      </c>
    </row>
    <row r="124" spans="3:4" ht="12.75">
      <c r="C124" s="50" t="s">
        <v>224</v>
      </c>
      <c r="D124">
        <f>SUM(D114:D123)</f>
        <v>9604</v>
      </c>
    </row>
    <row r="126" ht="12.75">
      <c r="C126" s="24" t="s">
        <v>288</v>
      </c>
    </row>
    <row r="127" spans="3:4" ht="12.75">
      <c r="C127" s="24" t="s">
        <v>289</v>
      </c>
      <c r="D127">
        <f>118121+80583+7562+9604</f>
        <v>215870</v>
      </c>
    </row>
    <row r="129" spans="2:4" ht="12.75">
      <c r="B129" s="24" t="s">
        <v>159</v>
      </c>
      <c r="C129" s="24" t="s">
        <v>160</v>
      </c>
      <c r="D129" s="50" t="s">
        <v>13</v>
      </c>
    </row>
    <row r="130" spans="1:4" ht="12.75">
      <c r="A130" s="50">
        <v>1</v>
      </c>
      <c r="B130" s="23" t="s">
        <v>161</v>
      </c>
      <c r="C130" s="23" t="s">
        <v>162</v>
      </c>
      <c r="D130" s="23">
        <v>6442</v>
      </c>
    </row>
    <row r="131" spans="1:4" ht="12.75">
      <c r="A131" s="50">
        <v>2</v>
      </c>
      <c r="B131" s="23" t="s">
        <v>163</v>
      </c>
      <c r="C131" s="23" t="s">
        <v>164</v>
      </c>
      <c r="D131" s="23">
        <v>5215</v>
      </c>
    </row>
    <row r="132" spans="1:4" ht="12.75">
      <c r="A132" s="50">
        <v>3</v>
      </c>
      <c r="B132" s="23" t="s">
        <v>165</v>
      </c>
      <c r="C132" s="23" t="s">
        <v>166</v>
      </c>
      <c r="D132" s="23">
        <v>4599</v>
      </c>
    </row>
    <row r="135" spans="2:4" ht="12.75">
      <c r="B135" s="24" t="s">
        <v>225</v>
      </c>
      <c r="C135" s="24"/>
      <c r="D135" s="50" t="s">
        <v>13</v>
      </c>
    </row>
    <row r="136" spans="1:4" ht="12.75">
      <c r="A136" s="50">
        <v>1</v>
      </c>
      <c r="B136" s="23" t="s">
        <v>226</v>
      </c>
      <c r="C136" s="23" t="s">
        <v>227</v>
      </c>
      <c r="D136" s="23">
        <v>7747</v>
      </c>
    </row>
    <row r="137" spans="1:4" ht="12.75">
      <c r="A137" s="50">
        <v>2</v>
      </c>
      <c r="B137" s="23" t="s">
        <v>228</v>
      </c>
      <c r="C137" s="23" t="s">
        <v>229</v>
      </c>
      <c r="D137" s="23">
        <v>4001</v>
      </c>
    </row>
    <row r="138" spans="1:4" ht="12.75">
      <c r="A138" s="50">
        <v>3</v>
      </c>
      <c r="B138" s="23" t="s">
        <v>230</v>
      </c>
      <c r="C138" s="23" t="s">
        <v>170</v>
      </c>
      <c r="D138" s="23">
        <v>3693</v>
      </c>
    </row>
    <row r="141" spans="2:4" ht="12.75">
      <c r="B141" s="24" t="s">
        <v>271</v>
      </c>
      <c r="C141" s="24"/>
      <c r="D141" s="50" t="s">
        <v>13</v>
      </c>
    </row>
    <row r="142" spans="1:4" ht="12.75">
      <c r="A142" s="24">
        <v>1</v>
      </c>
      <c r="B142" s="23" t="s">
        <v>272</v>
      </c>
      <c r="C142" s="23" t="s">
        <v>227</v>
      </c>
      <c r="D142" s="23">
        <v>3190</v>
      </c>
    </row>
    <row r="143" spans="1:4" ht="12.75">
      <c r="A143" s="24">
        <v>2</v>
      </c>
      <c r="B143" s="23" t="s">
        <v>273</v>
      </c>
      <c r="C143" s="23" t="s">
        <v>185</v>
      </c>
      <c r="D143" s="23">
        <v>1724</v>
      </c>
    </row>
    <row r="144" spans="1:4" ht="12.75">
      <c r="A144" s="24">
        <v>3</v>
      </c>
      <c r="B144" s="23" t="s">
        <v>274</v>
      </c>
      <c r="C144" s="23" t="s">
        <v>185</v>
      </c>
      <c r="D144" s="23">
        <v>1076</v>
      </c>
    </row>
    <row r="147" spans="1:4" ht="12.75">
      <c r="A147" s="24"/>
      <c r="B147" s="24" t="s">
        <v>277</v>
      </c>
      <c r="C147" s="24"/>
      <c r="D147" s="50" t="s">
        <v>13</v>
      </c>
    </row>
    <row r="148" spans="1:4" ht="12.75">
      <c r="A148" s="24">
        <v>1</v>
      </c>
      <c r="B148" s="23" t="s">
        <v>278</v>
      </c>
      <c r="C148" s="23" t="s">
        <v>185</v>
      </c>
      <c r="D148" s="23">
        <v>2697</v>
      </c>
    </row>
    <row r="149" spans="1:4" ht="12.75">
      <c r="A149" s="24">
        <v>2</v>
      </c>
      <c r="B149" s="23" t="s">
        <v>279</v>
      </c>
      <c r="C149" s="23" t="s">
        <v>172</v>
      </c>
      <c r="D149" s="23">
        <v>1775</v>
      </c>
    </row>
    <row r="150" spans="1:4" ht="12.75">
      <c r="A150" s="24">
        <v>3</v>
      </c>
      <c r="B150" s="23" t="s">
        <v>280</v>
      </c>
      <c r="C150" s="23" t="s">
        <v>185</v>
      </c>
      <c r="D150" s="23">
        <v>1448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6">
      <selection activeCell="E33" sqref="E33"/>
    </sheetView>
  </sheetViews>
  <sheetFormatPr defaultColWidth="9.140625" defaultRowHeight="12.75"/>
  <cols>
    <col min="2" max="2" width="20.140625" style="0" customWidth="1"/>
    <col min="4" max="4" width="15.28125" style="0" customWidth="1"/>
    <col min="5" max="5" width="14.57421875" style="0" customWidth="1"/>
  </cols>
  <sheetData>
    <row r="1" spans="1:5" ht="12.75">
      <c r="A1" s="2"/>
      <c r="B1" s="29" t="s">
        <v>140</v>
      </c>
      <c r="C1" s="50"/>
      <c r="D1" s="68" t="s">
        <v>124</v>
      </c>
      <c r="E1" s="68" t="s">
        <v>125</v>
      </c>
    </row>
    <row r="2" spans="1:5" ht="12.75">
      <c r="A2" s="2"/>
      <c r="B2" s="39" t="s">
        <v>115</v>
      </c>
      <c r="C2" s="50"/>
      <c r="D2" s="73" t="s">
        <v>141</v>
      </c>
      <c r="E2" s="30" t="s">
        <v>142</v>
      </c>
    </row>
    <row r="3" spans="1:5" ht="12.75">
      <c r="A3" s="2"/>
      <c r="B3" s="20"/>
      <c r="C3" s="53"/>
      <c r="D3" s="27"/>
      <c r="E3" s="28"/>
    </row>
    <row r="4" spans="1:5" ht="12.75">
      <c r="A4" s="1" t="s">
        <v>38</v>
      </c>
      <c r="B4" s="8" t="s">
        <v>39</v>
      </c>
      <c r="C4" s="50" t="s">
        <v>13</v>
      </c>
      <c r="D4" s="1" t="s">
        <v>119</v>
      </c>
      <c r="E4" s="69"/>
    </row>
    <row r="5" spans="1:5" ht="12.75">
      <c r="A5" s="1">
        <v>1</v>
      </c>
      <c r="B5" s="6" t="s">
        <v>100</v>
      </c>
      <c r="C5" s="25">
        <v>5331</v>
      </c>
      <c r="D5" s="6"/>
      <c r="E5" s="69"/>
    </row>
    <row r="6" spans="1:5" ht="12.75">
      <c r="A6" s="1">
        <v>2</v>
      </c>
      <c r="B6" s="6" t="s">
        <v>99</v>
      </c>
      <c r="C6" s="56">
        <v>5091</v>
      </c>
      <c r="D6" s="6">
        <v>933</v>
      </c>
      <c r="E6" s="69"/>
    </row>
    <row r="7" spans="1:5" ht="12.75">
      <c r="A7" s="1">
        <v>3</v>
      </c>
      <c r="B7" s="6" t="s">
        <v>27</v>
      </c>
      <c r="C7" s="25">
        <v>4173</v>
      </c>
      <c r="D7" s="6" t="s">
        <v>143</v>
      </c>
      <c r="E7" s="69"/>
    </row>
    <row r="8" spans="1:5" ht="12.75">
      <c r="A8" s="1">
        <v>4</v>
      </c>
      <c r="B8" s="6" t="s">
        <v>2</v>
      </c>
      <c r="C8" s="56">
        <v>3528</v>
      </c>
      <c r="D8" s="6">
        <v>777</v>
      </c>
      <c r="E8" s="69"/>
    </row>
    <row r="9" spans="1:5" ht="12.75">
      <c r="A9" s="1">
        <v>5</v>
      </c>
      <c r="B9" s="6" t="s">
        <v>1</v>
      </c>
      <c r="C9" s="56">
        <v>3521</v>
      </c>
      <c r="D9" s="6"/>
      <c r="E9" s="69"/>
    </row>
    <row r="10" spans="1:5" ht="12.75">
      <c r="A10" s="1">
        <v>6</v>
      </c>
      <c r="B10" s="6" t="s">
        <v>0</v>
      </c>
      <c r="C10" s="56">
        <v>2974</v>
      </c>
      <c r="D10" s="6">
        <v>291</v>
      </c>
      <c r="E10" s="69"/>
    </row>
    <row r="11" spans="1:5" ht="12.75">
      <c r="A11" s="1">
        <v>7</v>
      </c>
      <c r="B11" s="6" t="s">
        <v>36</v>
      </c>
      <c r="C11" s="56">
        <v>2002</v>
      </c>
      <c r="D11" s="6"/>
      <c r="E11" s="69"/>
    </row>
    <row r="12" spans="1:5" ht="12.75">
      <c r="A12" s="1">
        <v>8</v>
      </c>
      <c r="B12" s="6" t="s">
        <v>31</v>
      </c>
      <c r="C12" s="56">
        <v>1440</v>
      </c>
      <c r="D12" s="6"/>
      <c r="E12" s="69"/>
    </row>
    <row r="13" spans="1:5" ht="12.75">
      <c r="A13" s="1">
        <v>9</v>
      </c>
      <c r="B13" s="6" t="s">
        <v>91</v>
      </c>
      <c r="C13" s="56">
        <v>1002</v>
      </c>
      <c r="D13" s="6"/>
      <c r="E13" s="69"/>
    </row>
    <row r="14" spans="1:5" ht="12.75">
      <c r="A14" s="1">
        <v>10</v>
      </c>
      <c r="B14" s="6" t="s">
        <v>92</v>
      </c>
      <c r="C14" s="56">
        <v>907</v>
      </c>
      <c r="D14" s="6"/>
      <c r="E14" s="69"/>
    </row>
    <row r="15" spans="1:5" ht="12.75">
      <c r="A15" s="1">
        <v>11</v>
      </c>
      <c r="B15" s="6" t="s">
        <v>8</v>
      </c>
      <c r="C15" s="56">
        <v>571</v>
      </c>
      <c r="D15" s="6"/>
      <c r="E15" s="69"/>
    </row>
    <row r="16" spans="1:5" ht="12.75">
      <c r="A16" s="1">
        <v>12</v>
      </c>
      <c r="B16" s="6" t="s">
        <v>88</v>
      </c>
      <c r="C16" s="56">
        <v>0</v>
      </c>
      <c r="D16" s="6"/>
      <c r="E16" s="69"/>
    </row>
    <row r="17" spans="1:5" ht="12.75">
      <c r="A17" s="1">
        <v>13</v>
      </c>
      <c r="B17" s="6" t="s">
        <v>35</v>
      </c>
      <c r="C17" s="56">
        <v>0</v>
      </c>
      <c r="D17" s="6"/>
      <c r="E17" s="69"/>
    </row>
    <row r="18" spans="1:5" ht="12.75">
      <c r="A18" s="1">
        <v>14</v>
      </c>
      <c r="B18" s="6" t="s">
        <v>59</v>
      </c>
      <c r="C18" s="56">
        <v>0</v>
      </c>
      <c r="D18" s="6"/>
      <c r="E18" s="69"/>
    </row>
    <row r="19" spans="1:5" ht="12.75">
      <c r="A19" s="1">
        <v>15</v>
      </c>
      <c r="B19" s="6" t="s">
        <v>95</v>
      </c>
      <c r="C19" s="56">
        <v>0</v>
      </c>
      <c r="D19" s="6"/>
      <c r="E19" s="69"/>
    </row>
    <row r="20" spans="1:5" ht="12.75">
      <c r="A20" s="1">
        <v>16</v>
      </c>
      <c r="B20" s="6" t="s">
        <v>60</v>
      </c>
      <c r="C20" s="56">
        <v>0</v>
      </c>
      <c r="D20" s="6"/>
      <c r="E20" s="69"/>
    </row>
    <row r="21" spans="1:5" ht="12.75">
      <c r="A21" s="1">
        <v>17</v>
      </c>
      <c r="B21" s="6" t="s">
        <v>66</v>
      </c>
      <c r="C21" s="56">
        <v>0</v>
      </c>
      <c r="D21" s="6"/>
      <c r="E21" s="69"/>
    </row>
    <row r="22" spans="1:5" ht="12.75">
      <c r="A22" s="1">
        <v>18</v>
      </c>
      <c r="B22" s="6" t="s">
        <v>12</v>
      </c>
      <c r="C22" s="56">
        <v>0</v>
      </c>
      <c r="D22" s="6"/>
      <c r="E22" s="69"/>
    </row>
    <row r="23" spans="1:5" ht="12.75">
      <c r="A23" s="1">
        <v>19</v>
      </c>
      <c r="B23" s="6" t="s">
        <v>94</v>
      </c>
      <c r="C23" s="56">
        <v>0</v>
      </c>
      <c r="D23" s="6"/>
      <c r="E23" s="69"/>
    </row>
    <row r="24" spans="1:5" ht="12.75">
      <c r="A24" s="1">
        <v>20</v>
      </c>
      <c r="B24" s="6" t="s">
        <v>144</v>
      </c>
      <c r="C24" s="56">
        <v>0</v>
      </c>
      <c r="D24" s="6"/>
      <c r="E24" s="69"/>
    </row>
    <row r="25" spans="1:5" ht="12.75">
      <c r="A25" s="1"/>
      <c r="B25" s="6" t="s">
        <v>17</v>
      </c>
      <c r="C25" s="56"/>
      <c r="D25" s="6"/>
      <c r="E25" s="69"/>
    </row>
    <row r="26" spans="1:5" ht="12.75">
      <c r="A26" s="1"/>
      <c r="B26" s="6" t="s">
        <v>48</v>
      </c>
      <c r="C26" s="56"/>
      <c r="D26" s="6"/>
      <c r="E26" s="69"/>
    </row>
    <row r="27" spans="1:5" ht="12.75">
      <c r="A27" s="2"/>
      <c r="B27" s="6" t="s">
        <v>76</v>
      </c>
      <c r="C27" s="56"/>
      <c r="D27" s="6"/>
      <c r="E27" s="69"/>
    </row>
    <row r="28" spans="1:5" ht="12.75">
      <c r="A28" s="2"/>
      <c r="B28" s="6" t="s">
        <v>97</v>
      </c>
      <c r="C28" s="56"/>
      <c r="D28" s="6"/>
      <c r="E28" s="69"/>
    </row>
    <row r="29" spans="1:5" ht="12.75">
      <c r="A29" s="2"/>
      <c r="B29" s="6" t="s">
        <v>30</v>
      </c>
      <c r="C29" s="56"/>
      <c r="D29" s="6"/>
      <c r="E29" s="69"/>
    </row>
    <row r="30" spans="1:5" ht="12.75">
      <c r="A30" s="2"/>
      <c r="B30" s="6" t="s">
        <v>26</v>
      </c>
      <c r="C30" s="56"/>
      <c r="D30" s="6"/>
      <c r="E30" s="69"/>
    </row>
    <row r="31" spans="1:5" ht="12.75">
      <c r="A31" s="2"/>
      <c r="B31" s="6" t="s">
        <v>93</v>
      </c>
      <c r="C31" s="56"/>
      <c r="D31" s="6"/>
      <c r="E31" s="69"/>
    </row>
    <row r="32" spans="1:5" ht="12.75">
      <c r="A32" s="2"/>
      <c r="B32" s="6" t="s">
        <v>82</v>
      </c>
      <c r="C32" s="56"/>
      <c r="D32" s="6"/>
      <c r="E32" s="69"/>
    </row>
    <row r="33" spans="1:5" ht="12.75">
      <c r="A33" s="2"/>
      <c r="B33" s="6" t="s">
        <v>79</v>
      </c>
      <c r="C33" s="56"/>
      <c r="D33" s="6"/>
      <c r="E33" s="69"/>
    </row>
    <row r="34" spans="1:5" ht="12.75">
      <c r="A34" s="2"/>
      <c r="B34" s="6" t="s">
        <v>128</v>
      </c>
      <c r="C34" s="56"/>
      <c r="D34" s="6"/>
      <c r="E34" s="69"/>
    </row>
    <row r="35" spans="1:5" ht="12.75">
      <c r="A35" s="2"/>
      <c r="B35" s="6" t="s">
        <v>120</v>
      </c>
      <c r="C35" s="56"/>
      <c r="D35" s="6"/>
      <c r="E35" s="69"/>
    </row>
    <row r="36" spans="1:5" ht="12.75">
      <c r="A36" s="2"/>
      <c r="B36" s="6" t="s">
        <v>52</v>
      </c>
      <c r="C36" s="56"/>
      <c r="D36" s="6"/>
      <c r="E36" s="69"/>
    </row>
    <row r="37" spans="1:5" ht="12.75">
      <c r="A37" s="2"/>
      <c r="B37" s="6" t="s">
        <v>44</v>
      </c>
      <c r="C37" s="56"/>
      <c r="D37" s="6"/>
      <c r="E37" s="69"/>
    </row>
    <row r="38" spans="1:5" ht="12.75">
      <c r="A38" s="2"/>
      <c r="B38" s="6" t="s">
        <v>96</v>
      </c>
      <c r="C38" s="56"/>
      <c r="D38" s="6"/>
      <c r="E38" s="69"/>
    </row>
    <row r="39" spans="1:5" ht="12.75">
      <c r="A39" s="2"/>
      <c r="B39" s="6" t="s">
        <v>101</v>
      </c>
      <c r="C39" s="56"/>
      <c r="D39" s="6"/>
      <c r="E39" s="69"/>
    </row>
    <row r="40" spans="1:5" ht="12.75">
      <c r="A40" s="2"/>
      <c r="B40" s="50" t="s">
        <v>121</v>
      </c>
      <c r="C40" s="50">
        <f>SUM(C5:C38)</f>
        <v>30540</v>
      </c>
      <c r="D40" s="54"/>
      <c r="E40" s="69"/>
    </row>
    <row r="41" spans="1:5" ht="12.75">
      <c r="A41" s="2"/>
      <c r="B41" s="50"/>
      <c r="C41" s="50"/>
      <c r="D41" s="54"/>
      <c r="E41" s="69"/>
    </row>
    <row r="42" spans="1:5" ht="12.75">
      <c r="A42" s="2"/>
      <c r="B42" s="70" t="s">
        <v>41</v>
      </c>
      <c r="C42" s="50" t="s">
        <v>13</v>
      </c>
      <c r="D42" s="1" t="s">
        <v>119</v>
      </c>
      <c r="E42" s="69"/>
    </row>
    <row r="43" spans="1:5" ht="12.75">
      <c r="A43" s="1">
        <v>1</v>
      </c>
      <c r="B43" s="71" t="s">
        <v>105</v>
      </c>
      <c r="C43" s="15">
        <v>3121</v>
      </c>
      <c r="D43" s="12"/>
      <c r="E43" s="69"/>
    </row>
    <row r="44" spans="1:5" ht="12.75">
      <c r="A44" s="1">
        <v>2</v>
      </c>
      <c r="B44" s="71" t="s">
        <v>3</v>
      </c>
      <c r="C44" s="15">
        <v>804</v>
      </c>
      <c r="D44" s="12"/>
      <c r="E44" s="69"/>
    </row>
    <row r="45" spans="1:5" ht="12.75">
      <c r="A45" s="1">
        <v>3</v>
      </c>
      <c r="B45" s="71" t="s">
        <v>34</v>
      </c>
      <c r="C45" s="15">
        <v>667</v>
      </c>
      <c r="D45" s="12"/>
      <c r="E45" s="69"/>
    </row>
    <row r="46" spans="1:5" ht="12.75">
      <c r="A46" s="1">
        <v>4</v>
      </c>
      <c r="B46" s="71" t="s">
        <v>16</v>
      </c>
      <c r="C46" s="15">
        <v>0</v>
      </c>
      <c r="D46" s="12"/>
      <c r="E46" s="69"/>
    </row>
    <row r="47" spans="1:5" ht="12.75">
      <c r="A47" s="1">
        <v>5</v>
      </c>
      <c r="B47" s="71" t="s">
        <v>103</v>
      </c>
      <c r="C47" s="15">
        <v>0</v>
      </c>
      <c r="D47" s="12"/>
      <c r="E47" s="69"/>
    </row>
    <row r="48" spans="1:5" ht="12.75">
      <c r="A48" s="1">
        <v>6</v>
      </c>
      <c r="B48" s="71" t="s">
        <v>33</v>
      </c>
      <c r="C48" s="15">
        <v>0</v>
      </c>
      <c r="D48" s="12"/>
      <c r="E48" s="69"/>
    </row>
    <row r="49" spans="1:5" ht="12.75">
      <c r="A49" s="1">
        <v>7</v>
      </c>
      <c r="B49" s="71" t="s">
        <v>106</v>
      </c>
      <c r="C49" s="15">
        <v>0</v>
      </c>
      <c r="D49" s="12"/>
      <c r="E49" s="69"/>
    </row>
    <row r="50" spans="1:5" ht="12.75">
      <c r="A50" s="2"/>
      <c r="B50" s="71" t="s">
        <v>102</v>
      </c>
      <c r="C50" s="15"/>
      <c r="D50" s="12"/>
      <c r="E50" s="69"/>
    </row>
    <row r="51" spans="1:5" ht="12.75">
      <c r="A51" s="2"/>
      <c r="B51" s="71" t="s">
        <v>104</v>
      </c>
      <c r="C51" s="15"/>
      <c r="D51" s="12"/>
      <c r="E51" s="69"/>
    </row>
    <row r="52" spans="1:5" ht="12.75">
      <c r="A52" s="2"/>
      <c r="B52" s="71" t="s">
        <v>32</v>
      </c>
      <c r="C52" s="15"/>
      <c r="D52" s="12"/>
      <c r="E52" s="69"/>
    </row>
    <row r="53" spans="1:5" ht="12.75">
      <c r="A53" s="2"/>
      <c r="B53" s="50" t="s">
        <v>121</v>
      </c>
      <c r="C53" s="50">
        <f>SUM(C43:C52)</f>
        <v>4592</v>
      </c>
      <c r="D53" s="2"/>
      <c r="E53" s="2"/>
    </row>
    <row r="54" ht="12.75">
      <c r="A54" s="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4">
      <selection activeCell="F16" sqref="F16"/>
    </sheetView>
  </sheetViews>
  <sheetFormatPr defaultColWidth="9.140625" defaultRowHeight="12.75"/>
  <cols>
    <col min="1" max="1" width="6.140625" style="9" customWidth="1"/>
    <col min="2" max="2" width="17.57421875" style="14" customWidth="1"/>
    <col min="3" max="3" width="9.421875" style="9" customWidth="1"/>
    <col min="4" max="4" width="10.140625" style="9" customWidth="1"/>
    <col min="5" max="5" width="13.421875" style="9" customWidth="1"/>
    <col min="6" max="16384" width="9.140625" style="11" customWidth="1"/>
  </cols>
  <sheetData>
    <row r="1" spans="1:5" ht="12.75">
      <c r="A1" s="59"/>
      <c r="B1" s="60" t="s">
        <v>112</v>
      </c>
      <c r="C1" s="55"/>
      <c r="D1" s="61" t="s">
        <v>113</v>
      </c>
      <c r="E1" s="61" t="s">
        <v>114</v>
      </c>
    </row>
    <row r="2" spans="1:5" ht="12.75">
      <c r="A2" s="59"/>
      <c r="B2" s="62" t="s">
        <v>115</v>
      </c>
      <c r="C2" s="55"/>
      <c r="D2" s="63" t="s">
        <v>116</v>
      </c>
      <c r="E2" s="63" t="s">
        <v>117</v>
      </c>
    </row>
    <row r="3" spans="1:5" ht="12.75">
      <c r="A3" s="59"/>
      <c r="B3" s="4"/>
      <c r="C3" s="55"/>
      <c r="D3" s="5"/>
      <c r="E3" s="4"/>
    </row>
    <row r="4" spans="1:5" ht="12.75">
      <c r="A4" s="64" t="s">
        <v>38</v>
      </c>
      <c r="B4" s="65" t="s">
        <v>39</v>
      </c>
      <c r="C4" s="66" t="s">
        <v>13</v>
      </c>
      <c r="D4" s="67" t="s">
        <v>118</v>
      </c>
      <c r="E4" s="67" t="s">
        <v>119</v>
      </c>
    </row>
    <row r="5" spans="1:5" ht="12.75">
      <c r="A5" s="67">
        <v>1</v>
      </c>
      <c r="B5" s="6" t="s">
        <v>0</v>
      </c>
      <c r="C5" s="25">
        <v>5449</v>
      </c>
      <c r="D5" s="7" t="s">
        <v>68</v>
      </c>
      <c r="E5" s="7">
        <v>199</v>
      </c>
    </row>
    <row r="6" spans="1:5" ht="12.75">
      <c r="A6" s="67">
        <v>2</v>
      </c>
      <c r="B6" s="6" t="s">
        <v>36</v>
      </c>
      <c r="C6" s="25">
        <v>5217</v>
      </c>
      <c r="D6" s="7" t="s">
        <v>70</v>
      </c>
      <c r="E6" s="6"/>
    </row>
    <row r="7" spans="1:5" ht="12.75">
      <c r="A7" s="67">
        <v>3</v>
      </c>
      <c r="B7" s="6" t="s">
        <v>27</v>
      </c>
      <c r="C7" s="25">
        <v>4432</v>
      </c>
      <c r="D7" s="7" t="s">
        <v>71</v>
      </c>
      <c r="E7" s="6"/>
    </row>
    <row r="8" spans="1:5" ht="12.75">
      <c r="A8" s="67">
        <v>4</v>
      </c>
      <c r="B8" s="6" t="s">
        <v>31</v>
      </c>
      <c r="C8" s="25">
        <v>3940</v>
      </c>
      <c r="D8" s="7" t="s">
        <v>72</v>
      </c>
      <c r="E8" s="6"/>
    </row>
    <row r="9" spans="1:5" ht="12.75">
      <c r="A9" s="67">
        <v>5</v>
      </c>
      <c r="B9" s="6" t="s">
        <v>86</v>
      </c>
      <c r="C9" s="25">
        <v>3890</v>
      </c>
      <c r="D9" s="7" t="s">
        <v>74</v>
      </c>
      <c r="E9" s="6"/>
    </row>
    <row r="10" spans="1:5" ht="12.75">
      <c r="A10" s="67">
        <v>6</v>
      </c>
      <c r="B10" s="6" t="s">
        <v>17</v>
      </c>
      <c r="C10" s="25">
        <v>3658</v>
      </c>
      <c r="D10" s="7" t="s">
        <v>75</v>
      </c>
      <c r="E10" s="6"/>
    </row>
    <row r="11" spans="1:5" ht="12.75">
      <c r="A11" s="67">
        <v>7</v>
      </c>
      <c r="B11" s="6" t="s">
        <v>99</v>
      </c>
      <c r="C11" s="25">
        <v>3332</v>
      </c>
      <c r="D11" s="7" t="s">
        <v>77</v>
      </c>
      <c r="E11" s="6"/>
    </row>
    <row r="12" spans="1:5" ht="12.75">
      <c r="A12" s="67">
        <v>8</v>
      </c>
      <c r="B12" s="6" t="s">
        <v>52</v>
      </c>
      <c r="C12" s="25">
        <v>3052</v>
      </c>
      <c r="D12" s="7" t="s">
        <v>78</v>
      </c>
      <c r="E12" s="6"/>
    </row>
    <row r="13" spans="1:5" ht="12.75">
      <c r="A13" s="67">
        <v>9</v>
      </c>
      <c r="B13" s="6" t="s">
        <v>88</v>
      </c>
      <c r="C13" s="25">
        <v>3015</v>
      </c>
      <c r="D13" s="7" t="s">
        <v>80</v>
      </c>
      <c r="E13" s="6"/>
    </row>
    <row r="14" spans="1:5" ht="12.75">
      <c r="A14" s="67">
        <v>10</v>
      </c>
      <c r="B14" s="6" t="s">
        <v>2</v>
      </c>
      <c r="C14" s="25">
        <v>2809</v>
      </c>
      <c r="D14" s="7" t="s">
        <v>81</v>
      </c>
      <c r="E14" s="7"/>
    </row>
    <row r="15" spans="1:5" ht="12.75">
      <c r="A15" s="67">
        <v>11</v>
      </c>
      <c r="B15" s="6" t="s">
        <v>100</v>
      </c>
      <c r="C15" s="25">
        <v>2740</v>
      </c>
      <c r="D15" s="7" t="s">
        <v>83</v>
      </c>
      <c r="E15" s="6"/>
    </row>
    <row r="16" spans="1:5" ht="12.75">
      <c r="A16" s="67">
        <v>12</v>
      </c>
      <c r="B16" s="6" t="s">
        <v>8</v>
      </c>
      <c r="C16" s="25">
        <v>2678</v>
      </c>
      <c r="D16" s="7" t="s">
        <v>84</v>
      </c>
      <c r="E16" s="6"/>
    </row>
    <row r="17" spans="1:5" ht="12.75">
      <c r="A17" s="67">
        <v>13</v>
      </c>
      <c r="B17" s="6" t="s">
        <v>1</v>
      </c>
      <c r="C17" s="25">
        <v>2670</v>
      </c>
      <c r="D17" s="7" t="s">
        <v>85</v>
      </c>
      <c r="E17" s="6"/>
    </row>
    <row r="18" spans="1:5" ht="12.75">
      <c r="A18" s="67">
        <v>14</v>
      </c>
      <c r="B18" s="6" t="s">
        <v>82</v>
      </c>
      <c r="C18" s="25">
        <v>2288</v>
      </c>
      <c r="D18" s="7" t="s">
        <v>87</v>
      </c>
      <c r="E18" s="7"/>
    </row>
    <row r="19" spans="1:5" ht="12.75">
      <c r="A19" s="67">
        <v>15</v>
      </c>
      <c r="B19" s="6" t="s">
        <v>91</v>
      </c>
      <c r="C19" s="25">
        <v>1990</v>
      </c>
      <c r="D19" s="7" t="s">
        <v>89</v>
      </c>
      <c r="E19" s="6"/>
    </row>
    <row r="20" spans="1:5" ht="12.75">
      <c r="A20" s="67">
        <v>16</v>
      </c>
      <c r="B20" s="6" t="s">
        <v>59</v>
      </c>
      <c r="C20" s="25">
        <v>1865</v>
      </c>
      <c r="D20" s="7"/>
      <c r="E20" s="6"/>
    </row>
    <row r="21" spans="1:5" ht="12.75">
      <c r="A21" s="67">
        <v>17</v>
      </c>
      <c r="B21" s="6" t="s">
        <v>79</v>
      </c>
      <c r="C21" s="25">
        <v>1858</v>
      </c>
      <c r="D21" s="7"/>
      <c r="E21" s="6"/>
    </row>
    <row r="22" spans="1:5" ht="12.75">
      <c r="A22" s="67">
        <v>18</v>
      </c>
      <c r="B22" s="6" t="s">
        <v>94</v>
      </c>
      <c r="C22" s="25">
        <v>1788</v>
      </c>
      <c r="D22" s="7"/>
      <c r="E22" s="6"/>
    </row>
    <row r="23" spans="1:5" ht="12.75">
      <c r="A23" s="67">
        <v>19</v>
      </c>
      <c r="B23" s="6" t="s">
        <v>12</v>
      </c>
      <c r="C23" s="25">
        <v>1784</v>
      </c>
      <c r="D23" s="7"/>
      <c r="E23" s="6"/>
    </row>
    <row r="24" spans="1:5" ht="12.75">
      <c r="A24" s="67">
        <v>20</v>
      </c>
      <c r="B24" s="6" t="s">
        <v>92</v>
      </c>
      <c r="C24" s="25">
        <v>860</v>
      </c>
      <c r="D24" s="7"/>
      <c r="E24" s="6"/>
    </row>
    <row r="25" spans="1:5" ht="12.75">
      <c r="A25" s="67">
        <v>21</v>
      </c>
      <c r="B25" s="6" t="s">
        <v>35</v>
      </c>
      <c r="C25" s="25">
        <v>760</v>
      </c>
      <c r="D25" s="7"/>
      <c r="E25" s="6"/>
    </row>
    <row r="26" spans="1:5" ht="12.75">
      <c r="A26" s="67">
        <v>22</v>
      </c>
      <c r="B26" s="6" t="s">
        <v>95</v>
      </c>
      <c r="C26" s="25">
        <v>100</v>
      </c>
      <c r="D26" s="7"/>
      <c r="E26" s="6"/>
    </row>
    <row r="27" spans="1:5" ht="12.75">
      <c r="A27" s="64"/>
      <c r="B27" s="6" t="s">
        <v>76</v>
      </c>
      <c r="C27" s="25"/>
      <c r="D27" s="7"/>
      <c r="E27" s="6"/>
    </row>
    <row r="28" spans="1:5" ht="12.75">
      <c r="A28" s="64"/>
      <c r="B28" s="6" t="s">
        <v>120</v>
      </c>
      <c r="C28" s="25"/>
      <c r="D28" s="7"/>
      <c r="E28" s="6"/>
    </row>
    <row r="29" spans="1:5" ht="12.75">
      <c r="A29" s="64"/>
      <c r="B29" s="6" t="s">
        <v>93</v>
      </c>
      <c r="C29" s="25"/>
      <c r="D29" s="7"/>
      <c r="E29" s="6"/>
    </row>
    <row r="30" spans="1:5" ht="12.75">
      <c r="A30" s="64"/>
      <c r="B30" s="6" t="s">
        <v>44</v>
      </c>
      <c r="C30" s="25"/>
      <c r="D30" s="7"/>
      <c r="E30" s="6"/>
    </row>
    <row r="31" spans="1:5" ht="12.75">
      <c r="A31" s="64"/>
      <c r="B31" s="6" t="s">
        <v>96</v>
      </c>
      <c r="C31" s="25"/>
      <c r="D31" s="7"/>
      <c r="E31" s="6"/>
    </row>
    <row r="32" spans="1:5" ht="12.75">
      <c r="A32" s="64"/>
      <c r="B32" s="6" t="s">
        <v>97</v>
      </c>
      <c r="C32" s="25"/>
      <c r="D32" s="7"/>
      <c r="E32" s="7"/>
    </row>
    <row r="33" spans="1:5" ht="12.75">
      <c r="A33" s="64"/>
      <c r="B33" s="6" t="s">
        <v>98</v>
      </c>
      <c r="C33" s="25"/>
      <c r="D33" s="7"/>
      <c r="E33" s="6"/>
    </row>
    <row r="34" spans="1:5" ht="12.75">
      <c r="A34" s="64"/>
      <c r="B34" s="6" t="s">
        <v>101</v>
      </c>
      <c r="C34" s="25"/>
      <c r="D34" s="7"/>
      <c r="E34" s="6"/>
    </row>
    <row r="35" spans="1:5" ht="12.75">
      <c r="A35" s="64"/>
      <c r="B35" s="66" t="s">
        <v>121</v>
      </c>
      <c r="C35" s="66">
        <f>SUM(C5:C34)</f>
        <v>60175</v>
      </c>
      <c r="D35" s="67"/>
      <c r="E35" s="65"/>
    </row>
    <row r="36" spans="1:5" ht="12.75">
      <c r="A36" s="64"/>
      <c r="B36" s="65"/>
      <c r="C36" s="66"/>
      <c r="D36" s="67"/>
      <c r="E36" s="65"/>
    </row>
    <row r="37" spans="1:5" ht="12.75">
      <c r="A37" s="64" t="s">
        <v>38</v>
      </c>
      <c r="B37" s="65" t="s">
        <v>41</v>
      </c>
      <c r="C37" s="66" t="s">
        <v>13</v>
      </c>
      <c r="D37" s="67" t="s">
        <v>118</v>
      </c>
      <c r="E37" s="67" t="s">
        <v>119</v>
      </c>
    </row>
    <row r="38" spans="1:5" ht="12.75">
      <c r="A38" s="67">
        <v>1</v>
      </c>
      <c r="B38" s="6" t="s">
        <v>32</v>
      </c>
      <c r="C38" s="25">
        <v>3352</v>
      </c>
      <c r="D38" s="7" t="s">
        <v>68</v>
      </c>
      <c r="E38" s="7"/>
    </row>
    <row r="39" spans="1:5" ht="12.75">
      <c r="A39" s="67">
        <v>2</v>
      </c>
      <c r="B39" s="6" t="s">
        <v>102</v>
      </c>
      <c r="C39" s="25">
        <v>3110</v>
      </c>
      <c r="D39" s="7" t="s">
        <v>70</v>
      </c>
      <c r="E39" s="7">
        <v>228</v>
      </c>
    </row>
    <row r="40" spans="1:5" ht="12.75">
      <c r="A40" s="67">
        <v>3</v>
      </c>
      <c r="B40" s="6" t="s">
        <v>104</v>
      </c>
      <c r="C40" s="25">
        <v>2140</v>
      </c>
      <c r="D40" s="7" t="s">
        <v>71</v>
      </c>
      <c r="E40" s="7"/>
    </row>
    <row r="41" spans="1:5" ht="12.75">
      <c r="A41" s="67">
        <v>4</v>
      </c>
      <c r="B41" s="6" t="s">
        <v>105</v>
      </c>
      <c r="C41" s="25">
        <v>2016</v>
      </c>
      <c r="D41" s="7" t="s">
        <v>72</v>
      </c>
      <c r="E41" s="7">
        <v>590</v>
      </c>
    </row>
    <row r="42" spans="1:5" ht="12.75">
      <c r="A42" s="67">
        <v>5</v>
      </c>
      <c r="B42" s="6" t="s">
        <v>3</v>
      </c>
      <c r="C42" s="25">
        <v>1583</v>
      </c>
      <c r="D42" s="7" t="s">
        <v>74</v>
      </c>
      <c r="E42" s="7"/>
    </row>
    <row r="43" spans="1:5" ht="12.75">
      <c r="A43" s="67">
        <v>6</v>
      </c>
      <c r="B43" s="6" t="s">
        <v>16</v>
      </c>
      <c r="C43" s="25">
        <v>454</v>
      </c>
      <c r="D43" s="7" t="s">
        <v>75</v>
      </c>
      <c r="E43" s="7"/>
    </row>
    <row r="44" spans="1:5" ht="12.75">
      <c r="A44" s="67">
        <v>7</v>
      </c>
      <c r="B44" s="6" t="s">
        <v>103</v>
      </c>
      <c r="C44" s="25">
        <v>0</v>
      </c>
      <c r="D44" s="7"/>
      <c r="E44" s="7"/>
    </row>
    <row r="45" spans="1:5" ht="12.75">
      <c r="A45" s="11"/>
      <c r="B45" s="6" t="s">
        <v>34</v>
      </c>
      <c r="C45" s="25"/>
      <c r="D45" s="7"/>
      <c r="E45" s="7"/>
    </row>
    <row r="46" spans="1:5" ht="12.75">
      <c r="A46" s="11"/>
      <c r="B46" s="6" t="s">
        <v>33</v>
      </c>
      <c r="C46" s="25"/>
      <c r="D46" s="7"/>
      <c r="E46" s="7"/>
    </row>
    <row r="47" spans="1:5" ht="12.75">
      <c r="A47" s="11"/>
      <c r="B47" s="6" t="s">
        <v>106</v>
      </c>
      <c r="C47" s="25"/>
      <c r="D47" s="7"/>
      <c r="E47" s="7"/>
    </row>
    <row r="48" spans="1:5" ht="12.75">
      <c r="A48" s="11"/>
      <c r="B48" s="6" t="s">
        <v>122</v>
      </c>
      <c r="C48" s="25"/>
      <c r="D48" s="7"/>
      <c r="E48" s="7"/>
    </row>
    <row r="49" spans="1:5" ht="12.75">
      <c r="A49" s="11"/>
      <c r="B49" s="18" t="s">
        <v>121</v>
      </c>
      <c r="C49" s="55">
        <f>SUM(C38:C48)</f>
        <v>12655</v>
      </c>
      <c r="D49" s="67"/>
      <c r="E49" s="11"/>
    </row>
    <row r="50" spans="1:3" ht="12.75">
      <c r="A50" s="11"/>
      <c r="C50" s="16"/>
    </row>
    <row r="51" spans="1:5" ht="12.75">
      <c r="A51" s="64" t="s">
        <v>38</v>
      </c>
      <c r="B51" s="65" t="s">
        <v>43</v>
      </c>
      <c r="C51" s="66" t="s">
        <v>9</v>
      </c>
      <c r="D51" s="67" t="s">
        <v>5</v>
      </c>
      <c r="E51" s="67"/>
    </row>
    <row r="52" spans="1:5" ht="12.75">
      <c r="A52" s="67">
        <v>1</v>
      </c>
      <c r="B52" s="6" t="s">
        <v>109</v>
      </c>
      <c r="C52" s="25">
        <v>1230</v>
      </c>
      <c r="D52" s="7" t="s">
        <v>68</v>
      </c>
      <c r="E52" s="7"/>
    </row>
    <row r="53" spans="1:5" ht="12.75">
      <c r="A53" s="11"/>
      <c r="B53" s="6" t="s">
        <v>108</v>
      </c>
      <c r="C53" s="25"/>
      <c r="D53" s="7"/>
      <c r="E53" s="7"/>
    </row>
    <row r="54" spans="1:5" ht="12.75">
      <c r="A54" s="59"/>
      <c r="B54" s="55" t="s">
        <v>121</v>
      </c>
      <c r="C54" s="55">
        <f>SUM(C52:C53)</f>
        <v>1230</v>
      </c>
      <c r="D54" s="5"/>
      <c r="E54" s="4"/>
    </row>
    <row r="55" spans="1:5" ht="12.75">
      <c r="A55" s="59"/>
      <c r="B55" s="4"/>
      <c r="C55" s="55"/>
      <c r="D55" s="5"/>
      <c r="E55" s="4"/>
    </row>
    <row r="56" spans="1:5" ht="12.75">
      <c r="A56" s="59"/>
      <c r="B56" s="4"/>
      <c r="C56" s="55"/>
      <c r="D56" s="5"/>
      <c r="E56" s="4"/>
    </row>
    <row r="57" spans="1:5" ht="12.75">
      <c r="A57" s="59"/>
      <c r="B57" s="4"/>
      <c r="C57" s="55"/>
      <c r="D57" s="5"/>
      <c r="E57" s="4"/>
    </row>
    <row r="58" spans="1:5" ht="12.75">
      <c r="A58" s="59"/>
      <c r="B58" s="4"/>
      <c r="C58" s="55"/>
      <c r="D58" s="5"/>
      <c r="E58" s="4"/>
    </row>
    <row r="59" spans="1:5" ht="12.75">
      <c r="A59" s="59"/>
      <c r="B59" s="4"/>
      <c r="C59" s="55"/>
      <c r="D59" s="5"/>
      <c r="E59" s="4"/>
    </row>
    <row r="60" spans="1:5" ht="12.75">
      <c r="A60" s="59"/>
      <c r="B60" s="4"/>
      <c r="C60" s="55"/>
      <c r="D60" s="5"/>
      <c r="E60" s="4"/>
    </row>
    <row r="61" spans="1:5" ht="12.75">
      <c r="A61" s="59"/>
      <c r="B61" s="4"/>
      <c r="C61" s="55"/>
      <c r="D61" s="5"/>
      <c r="E61" s="4"/>
    </row>
    <row r="62" spans="1:5" ht="12.75">
      <c r="A62" s="59"/>
      <c r="B62" s="4"/>
      <c r="C62" s="55"/>
      <c r="D62" s="5"/>
      <c r="E62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1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3">
      <selection activeCell="D24" sqref="D24"/>
    </sheetView>
  </sheetViews>
  <sheetFormatPr defaultColWidth="9.140625" defaultRowHeight="12.75"/>
  <cols>
    <col min="1" max="1" width="9.140625" style="9" customWidth="1"/>
    <col min="2" max="2" width="18.28125" style="3" customWidth="1"/>
    <col min="3" max="4" width="9.140625" style="2" customWidth="1"/>
    <col min="5" max="5" width="12.57421875" style="2" customWidth="1"/>
  </cols>
  <sheetData>
    <row r="1" spans="1:5" ht="12.75">
      <c r="A1" s="2"/>
      <c r="B1" s="29" t="s">
        <v>123</v>
      </c>
      <c r="C1" s="50"/>
      <c r="D1" s="68" t="s">
        <v>124</v>
      </c>
      <c r="E1" s="68" t="s">
        <v>125</v>
      </c>
    </row>
    <row r="2" spans="1:5" ht="12.75">
      <c r="A2" s="2"/>
      <c r="B2" s="39" t="s">
        <v>115</v>
      </c>
      <c r="C2" s="50"/>
      <c r="D2" s="30" t="s">
        <v>126</v>
      </c>
      <c r="E2" s="30" t="s">
        <v>127</v>
      </c>
    </row>
    <row r="3" spans="1:5" ht="12.75">
      <c r="A3" s="2"/>
      <c r="B3" s="20"/>
      <c r="C3" s="53"/>
      <c r="D3" s="27"/>
      <c r="E3" s="28"/>
    </row>
    <row r="4" spans="1:5" ht="12.75">
      <c r="A4" s="1" t="s">
        <v>38</v>
      </c>
      <c r="B4" s="8" t="s">
        <v>39</v>
      </c>
      <c r="C4" s="50" t="s">
        <v>13</v>
      </c>
      <c r="D4" s="1" t="s">
        <v>118</v>
      </c>
      <c r="E4" s="1" t="s">
        <v>119</v>
      </c>
    </row>
    <row r="5" spans="1:5" ht="12.75">
      <c r="A5" s="1">
        <v>1</v>
      </c>
      <c r="B5" s="6" t="s">
        <v>0</v>
      </c>
      <c r="C5" s="56">
        <v>3562</v>
      </c>
      <c r="D5" s="44" t="s">
        <v>68</v>
      </c>
      <c r="E5" s="6"/>
    </row>
    <row r="6" spans="1:5" ht="12.75">
      <c r="A6" s="1">
        <v>2</v>
      </c>
      <c r="B6" s="6" t="s">
        <v>1</v>
      </c>
      <c r="C6" s="56">
        <v>2976</v>
      </c>
      <c r="D6" s="44" t="s">
        <v>70</v>
      </c>
      <c r="E6" s="6">
        <v>338</v>
      </c>
    </row>
    <row r="7" spans="1:5" ht="12.75">
      <c r="A7" s="1">
        <v>3</v>
      </c>
      <c r="B7" s="6" t="s">
        <v>100</v>
      </c>
      <c r="C7" s="25">
        <v>2591</v>
      </c>
      <c r="D7" s="44" t="s">
        <v>71</v>
      </c>
      <c r="E7" s="6"/>
    </row>
    <row r="8" spans="1:5" ht="12.75">
      <c r="A8" s="1">
        <v>4</v>
      </c>
      <c r="B8" s="6" t="s">
        <v>88</v>
      </c>
      <c r="C8" s="56">
        <v>2325</v>
      </c>
      <c r="D8" s="44" t="s">
        <v>72</v>
      </c>
      <c r="E8" s="6">
        <v>426</v>
      </c>
    </row>
    <row r="9" spans="1:5" ht="12.75">
      <c r="A9" s="1">
        <v>5</v>
      </c>
      <c r="B9" s="6" t="s">
        <v>93</v>
      </c>
      <c r="C9" s="56">
        <v>1910</v>
      </c>
      <c r="D9" s="44" t="s">
        <v>74</v>
      </c>
      <c r="E9" s="6"/>
    </row>
    <row r="10" spans="1:5" ht="12.75">
      <c r="A10" s="1">
        <v>6</v>
      </c>
      <c r="B10" s="6" t="s">
        <v>48</v>
      </c>
      <c r="C10" s="56">
        <v>1840</v>
      </c>
      <c r="D10" s="44" t="s">
        <v>75</v>
      </c>
      <c r="E10" s="6">
        <v>631</v>
      </c>
    </row>
    <row r="11" spans="1:5" ht="12.75">
      <c r="A11" s="1">
        <v>7</v>
      </c>
      <c r="B11" s="6" t="s">
        <v>31</v>
      </c>
      <c r="C11" s="56">
        <v>1821</v>
      </c>
      <c r="D11" s="44" t="s">
        <v>77</v>
      </c>
      <c r="E11" s="6"/>
    </row>
    <row r="12" spans="1:5" ht="12.75">
      <c r="A12" s="1">
        <v>8</v>
      </c>
      <c r="B12" s="6" t="s">
        <v>59</v>
      </c>
      <c r="C12" s="56">
        <v>1447</v>
      </c>
      <c r="D12" s="44" t="s">
        <v>78</v>
      </c>
      <c r="E12" s="6">
        <v>742</v>
      </c>
    </row>
    <row r="13" spans="1:5" ht="12.75">
      <c r="A13" s="1">
        <v>9</v>
      </c>
      <c r="B13" s="6" t="s">
        <v>8</v>
      </c>
      <c r="C13" s="56">
        <v>1331</v>
      </c>
      <c r="D13" s="44" t="s">
        <v>80</v>
      </c>
      <c r="E13" s="6"/>
    </row>
    <row r="14" spans="1:5" ht="12.75">
      <c r="A14" s="1">
        <v>10</v>
      </c>
      <c r="B14" s="6" t="s">
        <v>26</v>
      </c>
      <c r="C14" s="56">
        <v>1164</v>
      </c>
      <c r="D14" s="44" t="s">
        <v>81</v>
      </c>
      <c r="E14" s="6"/>
    </row>
    <row r="15" spans="1:5" ht="12.75">
      <c r="A15" s="1">
        <v>11</v>
      </c>
      <c r="B15" s="6" t="s">
        <v>92</v>
      </c>
      <c r="C15" s="56">
        <v>1138</v>
      </c>
      <c r="D15" s="44" t="s">
        <v>83</v>
      </c>
      <c r="E15" s="6">
        <v>302</v>
      </c>
    </row>
    <row r="16" spans="1:5" ht="12.75">
      <c r="A16" s="1">
        <v>12</v>
      </c>
      <c r="B16" s="6" t="s">
        <v>17</v>
      </c>
      <c r="C16" s="56">
        <v>1096</v>
      </c>
      <c r="D16" s="44" t="s">
        <v>84</v>
      </c>
      <c r="E16" s="6"/>
    </row>
    <row r="17" spans="1:5" ht="12.75">
      <c r="A17" s="1">
        <v>13</v>
      </c>
      <c r="B17" s="6" t="s">
        <v>76</v>
      </c>
      <c r="C17" s="56">
        <v>758</v>
      </c>
      <c r="D17" s="44" t="s">
        <v>85</v>
      </c>
      <c r="E17" s="6"/>
    </row>
    <row r="18" spans="1:5" ht="12.75">
      <c r="A18" s="1">
        <v>14</v>
      </c>
      <c r="B18" s="6" t="s">
        <v>82</v>
      </c>
      <c r="C18" s="56">
        <v>731</v>
      </c>
      <c r="D18" s="44" t="s">
        <v>87</v>
      </c>
      <c r="E18" s="6"/>
    </row>
    <row r="19" spans="1:5" ht="12.75">
      <c r="A19" s="1">
        <v>15</v>
      </c>
      <c r="B19" s="6" t="s">
        <v>27</v>
      </c>
      <c r="C19" s="25">
        <v>490</v>
      </c>
      <c r="D19" s="44" t="s">
        <v>89</v>
      </c>
      <c r="E19" s="6"/>
    </row>
    <row r="20" spans="1:5" ht="12.75">
      <c r="A20" s="1">
        <v>16</v>
      </c>
      <c r="B20" s="6" t="s">
        <v>2</v>
      </c>
      <c r="C20" s="56">
        <v>438</v>
      </c>
      <c r="D20" s="44"/>
      <c r="E20" s="6"/>
    </row>
    <row r="21" spans="1:5" ht="12.75">
      <c r="A21" s="1">
        <v>17</v>
      </c>
      <c r="B21" s="6" t="s">
        <v>36</v>
      </c>
      <c r="C21" s="56">
        <v>434</v>
      </c>
      <c r="D21" s="44"/>
      <c r="E21" s="6"/>
    </row>
    <row r="22" spans="1:5" ht="12.75">
      <c r="A22" s="1">
        <v>18</v>
      </c>
      <c r="B22" s="6" t="s">
        <v>79</v>
      </c>
      <c r="C22" s="56">
        <v>386</v>
      </c>
      <c r="D22" s="49"/>
      <c r="E22" s="6"/>
    </row>
    <row r="23" spans="1:5" ht="12.75">
      <c r="A23" s="1">
        <v>19</v>
      </c>
      <c r="B23" s="6" t="s">
        <v>35</v>
      </c>
      <c r="C23" s="56">
        <v>0</v>
      </c>
      <c r="D23" s="44"/>
      <c r="E23" s="6"/>
    </row>
    <row r="24" spans="1:5" ht="12.75">
      <c r="A24" s="1">
        <v>20</v>
      </c>
      <c r="B24" s="6" t="s">
        <v>95</v>
      </c>
      <c r="C24" s="56">
        <v>0</v>
      </c>
      <c r="D24" s="44"/>
      <c r="E24" s="6"/>
    </row>
    <row r="25" spans="1:5" ht="12.75">
      <c r="A25" s="1">
        <v>21</v>
      </c>
      <c r="B25" s="6" t="s">
        <v>128</v>
      </c>
      <c r="C25" s="56">
        <v>0</v>
      </c>
      <c r="D25" s="44"/>
      <c r="E25" s="6"/>
    </row>
    <row r="26" spans="1:5" ht="12.75">
      <c r="A26" s="2"/>
      <c r="B26" s="6" t="s">
        <v>12</v>
      </c>
      <c r="C26" s="56"/>
      <c r="D26" s="44"/>
      <c r="E26" s="6"/>
    </row>
    <row r="27" spans="1:5" ht="12.75">
      <c r="A27" s="2"/>
      <c r="B27" s="6" t="s">
        <v>120</v>
      </c>
      <c r="C27" s="56"/>
      <c r="D27" s="44"/>
      <c r="E27" s="6"/>
    </row>
    <row r="28" spans="1:5" ht="12.75">
      <c r="A28" s="2"/>
      <c r="B28" s="6" t="s">
        <v>52</v>
      </c>
      <c r="C28" s="56"/>
      <c r="D28" s="44"/>
      <c r="E28" s="6"/>
    </row>
    <row r="29" spans="1:5" ht="12.75">
      <c r="A29" s="2"/>
      <c r="B29" s="6" t="s">
        <v>91</v>
      </c>
      <c r="C29" s="56"/>
      <c r="D29" s="44"/>
      <c r="E29" s="6"/>
    </row>
    <row r="30" spans="1:5" ht="12.75">
      <c r="A30" s="2"/>
      <c r="B30" s="6" t="s">
        <v>94</v>
      </c>
      <c r="C30" s="56"/>
      <c r="D30" s="44"/>
      <c r="E30" s="6"/>
    </row>
    <row r="31" spans="1:5" ht="12.75">
      <c r="A31" s="2"/>
      <c r="B31" s="6" t="s">
        <v>44</v>
      </c>
      <c r="C31" s="56"/>
      <c r="D31" s="44"/>
      <c r="E31" s="6"/>
    </row>
    <row r="32" spans="1:5" ht="12.75">
      <c r="A32" s="2"/>
      <c r="B32" s="6" t="s">
        <v>96</v>
      </c>
      <c r="C32" s="56"/>
      <c r="D32" s="57"/>
      <c r="E32" s="6"/>
    </row>
    <row r="33" spans="1:5" ht="12.75">
      <c r="A33" s="2"/>
      <c r="B33" s="6" t="s">
        <v>97</v>
      </c>
      <c r="C33" s="56"/>
      <c r="D33" s="44"/>
      <c r="E33" s="6"/>
    </row>
    <row r="34" spans="1:5" ht="12.75">
      <c r="A34" s="2"/>
      <c r="B34" s="6" t="s">
        <v>60</v>
      </c>
      <c r="C34" s="56"/>
      <c r="D34" s="44"/>
      <c r="E34" s="6"/>
    </row>
    <row r="35" spans="1:5" ht="12.75">
      <c r="A35" s="2"/>
      <c r="B35" s="6" t="s">
        <v>99</v>
      </c>
      <c r="C35" s="56"/>
      <c r="D35" s="44"/>
      <c r="E35" s="6"/>
    </row>
    <row r="36" spans="1:5" ht="12.75">
      <c r="A36" s="2"/>
      <c r="B36" s="6" t="s">
        <v>101</v>
      </c>
      <c r="C36" s="56"/>
      <c r="D36" s="44"/>
      <c r="E36" s="6"/>
    </row>
    <row r="37" spans="1:5" ht="12.75">
      <c r="A37" s="2"/>
      <c r="B37" s="43"/>
      <c r="C37" s="50">
        <f>SUM(C5:C36)</f>
        <v>26438</v>
      </c>
      <c r="D37" s="54"/>
      <c r="E37" s="69"/>
    </row>
    <row r="38" spans="1:5" ht="12.75">
      <c r="A38" s="2"/>
      <c r="B38" s="43"/>
      <c r="C38" s="53"/>
      <c r="D38" s="54"/>
      <c r="E38" s="69"/>
    </row>
    <row r="39" spans="1:5" ht="12.75">
      <c r="A39" s="2"/>
      <c r="B39" s="70" t="s">
        <v>41</v>
      </c>
      <c r="C39" s="50" t="s">
        <v>13</v>
      </c>
      <c r="D39" s="1" t="s">
        <v>118</v>
      </c>
      <c r="E39" s="1" t="s">
        <v>119</v>
      </c>
    </row>
    <row r="40" spans="1:5" ht="12.75">
      <c r="A40" s="1">
        <v>1</v>
      </c>
      <c r="B40" s="71" t="s">
        <v>102</v>
      </c>
      <c r="C40" s="15">
        <v>3096</v>
      </c>
      <c r="D40" s="13" t="s">
        <v>68</v>
      </c>
      <c r="E40" s="12">
        <v>355</v>
      </c>
    </row>
    <row r="41" spans="1:5" ht="12.75">
      <c r="A41" s="1">
        <v>2</v>
      </c>
      <c r="B41" s="71" t="s">
        <v>104</v>
      </c>
      <c r="C41" s="15">
        <v>2777</v>
      </c>
      <c r="D41" s="13" t="s">
        <v>70</v>
      </c>
      <c r="E41" s="12">
        <v>361</v>
      </c>
    </row>
    <row r="42" spans="1:5" ht="12.75">
      <c r="A42" s="1">
        <v>3</v>
      </c>
      <c r="B42" s="71" t="s">
        <v>103</v>
      </c>
      <c r="C42" s="15">
        <v>2481</v>
      </c>
      <c r="D42" s="13" t="s">
        <v>71</v>
      </c>
      <c r="E42" s="12" t="s">
        <v>129</v>
      </c>
    </row>
    <row r="43" spans="1:5" ht="12.75">
      <c r="A43" s="1">
        <v>4</v>
      </c>
      <c r="B43" s="71" t="s">
        <v>3</v>
      </c>
      <c r="C43" s="15">
        <v>1022</v>
      </c>
      <c r="D43" s="13" t="s">
        <v>72</v>
      </c>
      <c r="E43" s="12">
        <v>376</v>
      </c>
    </row>
    <row r="44" spans="1:5" ht="12.75">
      <c r="A44" s="1">
        <v>5</v>
      </c>
      <c r="B44" s="71" t="s">
        <v>32</v>
      </c>
      <c r="C44" s="15">
        <v>387</v>
      </c>
      <c r="D44" s="13" t="s">
        <v>74</v>
      </c>
      <c r="E44" s="12"/>
    </row>
    <row r="45" spans="1:5" ht="12.75">
      <c r="A45" s="1">
        <v>6</v>
      </c>
      <c r="B45" s="71" t="s">
        <v>105</v>
      </c>
      <c r="C45" s="15">
        <v>325</v>
      </c>
      <c r="D45" s="13" t="s">
        <v>75</v>
      </c>
      <c r="E45" s="12"/>
    </row>
    <row r="46" spans="1:5" ht="12.75">
      <c r="A46" s="1">
        <v>7</v>
      </c>
      <c r="B46" s="71" t="s">
        <v>16</v>
      </c>
      <c r="C46" s="15">
        <v>240</v>
      </c>
      <c r="D46" s="13" t="s">
        <v>77</v>
      </c>
      <c r="E46" s="12"/>
    </row>
    <row r="47" spans="1:5" ht="12.75">
      <c r="A47" s="2"/>
      <c r="B47" s="71" t="s">
        <v>33</v>
      </c>
      <c r="C47" s="15"/>
      <c r="D47" s="13"/>
      <c r="E47" s="12"/>
    </row>
    <row r="48" spans="1:5" ht="12.75">
      <c r="A48" s="2"/>
      <c r="B48" s="71" t="s">
        <v>34</v>
      </c>
      <c r="C48" s="15"/>
      <c r="D48" s="13"/>
      <c r="E48" s="12"/>
    </row>
    <row r="49" spans="1:5" ht="12.75">
      <c r="A49" s="2"/>
      <c r="B49" s="71" t="s">
        <v>106</v>
      </c>
      <c r="C49" s="15"/>
      <c r="D49" s="13"/>
      <c r="E49" s="12"/>
    </row>
    <row r="50" spans="1:3" ht="12.75">
      <c r="A50" s="2"/>
      <c r="B50" s="72"/>
      <c r="C50" s="50">
        <f>SUM(C40:C49)</f>
        <v>10328</v>
      </c>
    </row>
    <row r="51" spans="1:5" ht="12.75">
      <c r="A51" s="2"/>
      <c r="B51" s="72"/>
      <c r="C51" s="26"/>
      <c r="D51"/>
      <c r="E51"/>
    </row>
    <row r="52" spans="1:4" ht="12.75">
      <c r="A52" s="2"/>
      <c r="B52" s="70" t="s">
        <v>43</v>
      </c>
      <c r="C52" s="50" t="s">
        <v>13</v>
      </c>
      <c r="D52" s="1" t="s">
        <v>118</v>
      </c>
    </row>
    <row r="53" spans="1:4" ht="12.75">
      <c r="A53" s="1">
        <v>1</v>
      </c>
      <c r="B53" s="12" t="s">
        <v>130</v>
      </c>
      <c r="C53" s="15">
        <v>394</v>
      </c>
      <c r="D53" s="13" t="s">
        <v>68</v>
      </c>
    </row>
    <row r="54" spans="1:4" ht="12.75">
      <c r="A54" s="2"/>
      <c r="B54" s="12" t="s">
        <v>108</v>
      </c>
      <c r="C54" s="15"/>
      <c r="D54" s="13"/>
    </row>
    <row r="55" spans="1:4" ht="12.75">
      <c r="A55" s="2"/>
      <c r="B55" s="12" t="s">
        <v>109</v>
      </c>
      <c r="C55" s="15"/>
      <c r="D55" s="13"/>
    </row>
    <row r="56" spans="1:4" ht="12.75">
      <c r="A56" s="2"/>
      <c r="B56" s="43"/>
      <c r="C56" s="50">
        <f>SUM(C53:C55)</f>
        <v>394</v>
      </c>
      <c r="D56" s="54"/>
    </row>
    <row r="57" spans="1:5" ht="12.75">
      <c r="A57" s="2"/>
      <c r="B57" s="43"/>
      <c r="C57" s="53"/>
      <c r="D57" s="54"/>
      <c r="E57" s="69"/>
    </row>
    <row r="58" spans="1:5" ht="12.75">
      <c r="A58" s="2"/>
      <c r="B58" s="43"/>
      <c r="C58" s="53"/>
      <c r="D58" s="54"/>
      <c r="E58" s="6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9.140625" style="9" customWidth="1"/>
    <col min="2" max="2" width="18.28125" style="3" customWidth="1"/>
    <col min="3" max="4" width="9.140625" style="2" customWidth="1"/>
    <col min="5" max="5" width="15.140625" style="2" customWidth="1"/>
  </cols>
  <sheetData>
    <row r="1" spans="1:5" ht="12.75">
      <c r="A1" s="2"/>
      <c r="B1" s="29" t="s">
        <v>131</v>
      </c>
      <c r="C1" s="50"/>
      <c r="D1" s="68" t="s">
        <v>124</v>
      </c>
      <c r="E1" s="68" t="s">
        <v>125</v>
      </c>
    </row>
    <row r="2" spans="1:5" ht="12.75">
      <c r="A2" s="2"/>
      <c r="B2" s="39" t="s">
        <v>115</v>
      </c>
      <c r="C2" s="50"/>
      <c r="D2" s="73" t="s">
        <v>132</v>
      </c>
      <c r="E2" s="30" t="s">
        <v>133</v>
      </c>
    </row>
    <row r="3" spans="1:5" ht="12.75">
      <c r="A3" s="2"/>
      <c r="B3" s="20"/>
      <c r="C3" s="53"/>
      <c r="D3" s="27"/>
      <c r="E3" s="28"/>
    </row>
    <row r="4" spans="1:5" ht="12.75">
      <c r="A4" s="1" t="s">
        <v>38</v>
      </c>
      <c r="B4" s="8" t="s">
        <v>39</v>
      </c>
      <c r="C4" s="50" t="s">
        <v>13</v>
      </c>
      <c r="D4" s="1" t="s">
        <v>118</v>
      </c>
      <c r="E4" s="1" t="s">
        <v>119</v>
      </c>
    </row>
    <row r="5" spans="1:5" ht="12.75">
      <c r="A5" s="1">
        <v>1</v>
      </c>
      <c r="B5" s="6" t="s">
        <v>36</v>
      </c>
      <c r="C5" s="56">
        <v>4855</v>
      </c>
      <c r="D5" s="44" t="s">
        <v>68</v>
      </c>
      <c r="E5" s="6">
        <v>561</v>
      </c>
    </row>
    <row r="6" spans="1:5" ht="12.75">
      <c r="A6" s="1">
        <v>2</v>
      </c>
      <c r="B6" s="6" t="s">
        <v>27</v>
      </c>
      <c r="C6" s="25">
        <v>3202</v>
      </c>
      <c r="D6" s="44" t="s">
        <v>70</v>
      </c>
      <c r="E6" s="6">
        <v>460</v>
      </c>
    </row>
    <row r="7" spans="1:5" ht="12.75">
      <c r="A7" s="1">
        <v>3</v>
      </c>
      <c r="B7" s="6" t="s">
        <v>88</v>
      </c>
      <c r="C7" s="56">
        <v>1963</v>
      </c>
      <c r="D7" s="44" t="s">
        <v>71</v>
      </c>
      <c r="E7" s="6"/>
    </row>
    <row r="8" spans="1:5" ht="12.75">
      <c r="A8" s="1">
        <v>4</v>
      </c>
      <c r="B8" s="6" t="s">
        <v>0</v>
      </c>
      <c r="C8" s="56">
        <v>1932</v>
      </c>
      <c r="D8" s="44" t="s">
        <v>72</v>
      </c>
      <c r="E8" s="6">
        <v>320</v>
      </c>
    </row>
    <row r="9" spans="1:5" ht="12.75">
      <c r="A9" s="1">
        <v>5</v>
      </c>
      <c r="B9" s="6" t="s">
        <v>35</v>
      </c>
      <c r="C9" s="56">
        <v>1905</v>
      </c>
      <c r="D9" s="44" t="s">
        <v>74</v>
      </c>
      <c r="E9" s="6" t="s">
        <v>134</v>
      </c>
    </row>
    <row r="10" spans="1:5" ht="12.75">
      <c r="A10" s="1">
        <v>6</v>
      </c>
      <c r="B10" s="6" t="s">
        <v>30</v>
      </c>
      <c r="C10" s="56">
        <v>1873</v>
      </c>
      <c r="D10" s="44" t="s">
        <v>75</v>
      </c>
      <c r="E10" s="6">
        <v>383</v>
      </c>
    </row>
    <row r="11" spans="1:5" ht="12.75">
      <c r="A11" s="1">
        <v>7</v>
      </c>
      <c r="B11" s="6" t="s">
        <v>1</v>
      </c>
      <c r="C11" s="56">
        <v>1828</v>
      </c>
      <c r="D11" s="44" t="s">
        <v>77</v>
      </c>
      <c r="E11" s="6">
        <v>412</v>
      </c>
    </row>
    <row r="12" spans="1:5" ht="12.75">
      <c r="A12" s="1">
        <v>8</v>
      </c>
      <c r="B12" s="6" t="s">
        <v>17</v>
      </c>
      <c r="C12" s="56">
        <v>1780</v>
      </c>
      <c r="D12" s="44" t="s">
        <v>78</v>
      </c>
      <c r="E12" s="6">
        <v>353</v>
      </c>
    </row>
    <row r="13" spans="1:5" ht="12.75">
      <c r="A13" s="1">
        <v>9</v>
      </c>
      <c r="B13" s="6" t="s">
        <v>2</v>
      </c>
      <c r="C13" s="56">
        <v>1748</v>
      </c>
      <c r="D13" s="44" t="s">
        <v>80</v>
      </c>
      <c r="E13" s="6"/>
    </row>
    <row r="14" spans="1:5" ht="12.75">
      <c r="A14" s="1">
        <v>10</v>
      </c>
      <c r="B14" s="6" t="s">
        <v>26</v>
      </c>
      <c r="C14" s="56">
        <v>1366</v>
      </c>
      <c r="D14" s="44" t="s">
        <v>81</v>
      </c>
      <c r="E14" s="6"/>
    </row>
    <row r="15" spans="1:5" ht="12.75">
      <c r="A15" s="1">
        <v>11</v>
      </c>
      <c r="B15" s="6" t="s">
        <v>92</v>
      </c>
      <c r="C15" s="56">
        <v>1105</v>
      </c>
      <c r="D15" s="44" t="s">
        <v>83</v>
      </c>
      <c r="E15" s="6">
        <v>354</v>
      </c>
    </row>
    <row r="16" spans="1:5" ht="12.75">
      <c r="A16" s="1">
        <v>12</v>
      </c>
      <c r="B16" s="6" t="s">
        <v>95</v>
      </c>
      <c r="C16" s="56">
        <v>946</v>
      </c>
      <c r="D16" s="44" t="s">
        <v>84</v>
      </c>
      <c r="E16" s="6">
        <v>485</v>
      </c>
    </row>
    <row r="17" spans="1:5" ht="12.75">
      <c r="A17" s="1">
        <v>13</v>
      </c>
      <c r="B17" s="6" t="s">
        <v>59</v>
      </c>
      <c r="C17" s="56">
        <v>710</v>
      </c>
      <c r="D17" s="44" t="s">
        <v>85</v>
      </c>
      <c r="E17" s="6">
        <v>224</v>
      </c>
    </row>
    <row r="18" spans="1:5" ht="12.75">
      <c r="A18" s="1">
        <v>14</v>
      </c>
      <c r="B18" s="6" t="s">
        <v>91</v>
      </c>
      <c r="C18" s="56">
        <v>657</v>
      </c>
      <c r="D18" s="44" t="s">
        <v>87</v>
      </c>
      <c r="E18" s="6">
        <v>243</v>
      </c>
    </row>
    <row r="19" spans="1:5" ht="12.75">
      <c r="A19" s="1">
        <v>15</v>
      </c>
      <c r="B19" s="6" t="s">
        <v>12</v>
      </c>
      <c r="C19" s="56">
        <v>530</v>
      </c>
      <c r="D19" s="44" t="s">
        <v>89</v>
      </c>
      <c r="E19" s="6"/>
    </row>
    <row r="20" spans="1:5" ht="12.75">
      <c r="A20" s="1">
        <v>16</v>
      </c>
      <c r="B20" s="6" t="s">
        <v>8</v>
      </c>
      <c r="C20" s="56">
        <v>392</v>
      </c>
      <c r="D20" s="44"/>
      <c r="E20" s="6"/>
    </row>
    <row r="21" spans="1:5" ht="12.75">
      <c r="A21" s="1">
        <v>17</v>
      </c>
      <c r="B21" s="6" t="s">
        <v>93</v>
      </c>
      <c r="C21" s="56">
        <v>0</v>
      </c>
      <c r="D21" s="44"/>
      <c r="E21" s="6"/>
    </row>
    <row r="22" spans="1:5" ht="12.75">
      <c r="A22" s="1">
        <v>18</v>
      </c>
      <c r="B22" s="6" t="s">
        <v>48</v>
      </c>
      <c r="C22" s="56">
        <v>0</v>
      </c>
      <c r="D22" s="49"/>
      <c r="E22" s="6"/>
    </row>
    <row r="23" spans="1:5" ht="12.75">
      <c r="A23" s="1">
        <v>19</v>
      </c>
      <c r="B23" s="6" t="s">
        <v>100</v>
      </c>
      <c r="C23" s="25"/>
      <c r="D23" s="44"/>
      <c r="E23" s="6"/>
    </row>
    <row r="24" spans="1:5" ht="12.75">
      <c r="A24" s="1">
        <v>20</v>
      </c>
      <c r="B24" s="6" t="s">
        <v>31</v>
      </c>
      <c r="C24" s="56"/>
      <c r="D24" s="44"/>
      <c r="E24" s="6"/>
    </row>
    <row r="25" spans="1:5" ht="12.75">
      <c r="A25" s="1">
        <v>21</v>
      </c>
      <c r="B25" s="6" t="s">
        <v>76</v>
      </c>
      <c r="C25" s="56"/>
      <c r="D25" s="44"/>
      <c r="E25" s="6"/>
    </row>
    <row r="26" spans="1:5" ht="12.75">
      <c r="A26" s="2"/>
      <c r="B26" s="6" t="s">
        <v>82</v>
      </c>
      <c r="C26" s="56"/>
      <c r="D26" s="44"/>
      <c r="E26" s="6"/>
    </row>
    <row r="27" spans="1:5" ht="12.75">
      <c r="A27" s="2"/>
      <c r="B27" s="6" t="s">
        <v>79</v>
      </c>
      <c r="C27" s="56"/>
      <c r="D27" s="44"/>
      <c r="E27" s="6"/>
    </row>
    <row r="28" spans="1:5" ht="12.75">
      <c r="A28" s="2"/>
      <c r="B28" s="6" t="s">
        <v>128</v>
      </c>
      <c r="C28" s="56"/>
      <c r="D28" s="44"/>
      <c r="E28" s="6"/>
    </row>
    <row r="29" spans="1:5" ht="12.75">
      <c r="A29" s="2"/>
      <c r="B29" s="6" t="s">
        <v>120</v>
      </c>
      <c r="C29" s="56"/>
      <c r="D29" s="44"/>
      <c r="E29" s="6"/>
    </row>
    <row r="30" spans="1:5" ht="12.75">
      <c r="A30" s="2"/>
      <c r="B30" s="6" t="s">
        <v>52</v>
      </c>
      <c r="C30" s="56"/>
      <c r="D30" s="44"/>
      <c r="E30" s="6"/>
    </row>
    <row r="31" spans="1:5" ht="12.75">
      <c r="A31" s="2"/>
      <c r="B31" s="6" t="s">
        <v>94</v>
      </c>
      <c r="C31" s="56"/>
      <c r="D31" s="44"/>
      <c r="E31" s="6"/>
    </row>
    <row r="32" spans="1:5" ht="12.75">
      <c r="A32" s="2"/>
      <c r="B32" s="6" t="s">
        <v>44</v>
      </c>
      <c r="C32" s="56"/>
      <c r="D32" s="57"/>
      <c r="E32" s="6"/>
    </row>
    <row r="33" spans="1:5" ht="12.75">
      <c r="A33" s="2"/>
      <c r="B33" s="6" t="s">
        <v>96</v>
      </c>
      <c r="C33" s="56"/>
      <c r="D33" s="44"/>
      <c r="E33" s="6"/>
    </row>
    <row r="34" spans="1:5" ht="12.75">
      <c r="A34" s="2"/>
      <c r="B34" s="6" t="s">
        <v>97</v>
      </c>
      <c r="C34" s="56"/>
      <c r="D34" s="44"/>
      <c r="E34" s="6"/>
    </row>
    <row r="35" spans="1:5" ht="12.75">
      <c r="A35" s="2"/>
      <c r="B35" s="6" t="s">
        <v>60</v>
      </c>
      <c r="C35" s="56"/>
      <c r="D35" s="44"/>
      <c r="E35" s="6"/>
    </row>
    <row r="36" spans="1:5" ht="12.75">
      <c r="A36" s="2"/>
      <c r="B36" s="6" t="s">
        <v>99</v>
      </c>
      <c r="C36" s="56"/>
      <c r="D36" s="44"/>
      <c r="E36" s="6"/>
    </row>
    <row r="37" spans="1:5" ht="12.75">
      <c r="A37" s="2"/>
      <c r="B37" s="6" t="s">
        <v>101</v>
      </c>
      <c r="C37" s="56"/>
      <c r="D37" s="44"/>
      <c r="E37" s="6"/>
    </row>
    <row r="38" spans="1:5" ht="12.75">
      <c r="A38" s="2"/>
      <c r="B38" s="50" t="s">
        <v>121</v>
      </c>
      <c r="C38" s="50">
        <f>SUM(C5:C37)</f>
        <v>26792</v>
      </c>
      <c r="D38" s="54"/>
      <c r="E38" s="69"/>
    </row>
    <row r="39" spans="1:5" ht="12.75">
      <c r="A39" s="2"/>
      <c r="B39" s="70" t="s">
        <v>41</v>
      </c>
      <c r="C39" s="50" t="s">
        <v>13</v>
      </c>
      <c r="D39" s="1" t="s">
        <v>118</v>
      </c>
      <c r="E39" s="1" t="s">
        <v>119</v>
      </c>
    </row>
    <row r="40" spans="1:5" ht="12.75">
      <c r="A40" s="1">
        <v>1</v>
      </c>
      <c r="B40" s="71" t="s">
        <v>104</v>
      </c>
      <c r="C40" s="15">
        <v>501</v>
      </c>
      <c r="D40" s="13" t="s">
        <v>68</v>
      </c>
      <c r="E40" s="12"/>
    </row>
    <row r="41" spans="1:5" ht="12.75">
      <c r="A41" s="1">
        <v>2</v>
      </c>
      <c r="B41" s="71" t="s">
        <v>32</v>
      </c>
      <c r="C41" s="15">
        <v>492</v>
      </c>
      <c r="D41" s="13" t="s">
        <v>70</v>
      </c>
      <c r="E41" s="12"/>
    </row>
    <row r="42" spans="1:5" ht="12.75">
      <c r="A42" s="1">
        <v>3</v>
      </c>
      <c r="B42" s="71" t="s">
        <v>102</v>
      </c>
      <c r="C42" s="15">
        <v>487</v>
      </c>
      <c r="D42" s="13" t="s">
        <v>71</v>
      </c>
      <c r="E42" s="12">
        <v>328</v>
      </c>
    </row>
    <row r="43" spans="1:5" ht="12.75">
      <c r="A43" s="1">
        <v>4</v>
      </c>
      <c r="B43" s="71" t="s">
        <v>34</v>
      </c>
      <c r="C43" s="15">
        <v>375</v>
      </c>
      <c r="D43" s="13" t="s">
        <v>72</v>
      </c>
      <c r="E43" s="12"/>
    </row>
    <row r="44" spans="1:5" ht="12.75">
      <c r="A44" s="1">
        <v>5</v>
      </c>
      <c r="B44" s="71" t="s">
        <v>3</v>
      </c>
      <c r="C44" s="15">
        <v>153</v>
      </c>
      <c r="D44" s="13" t="s">
        <v>74</v>
      </c>
      <c r="E44" s="12"/>
    </row>
    <row r="45" spans="1:5" ht="12.75">
      <c r="A45" s="1">
        <v>6</v>
      </c>
      <c r="B45" s="71" t="s">
        <v>16</v>
      </c>
      <c r="C45" s="15">
        <v>0</v>
      </c>
      <c r="D45" s="13"/>
      <c r="E45" s="12"/>
    </row>
    <row r="46" spans="1:5" ht="12.75">
      <c r="A46" s="1">
        <v>7</v>
      </c>
      <c r="B46" s="71" t="s">
        <v>103</v>
      </c>
      <c r="C46" s="15"/>
      <c r="D46" s="13"/>
      <c r="E46" s="12"/>
    </row>
    <row r="47" spans="1:5" ht="12.75">
      <c r="A47" s="2"/>
      <c r="B47" s="71" t="s">
        <v>105</v>
      </c>
      <c r="C47" s="15"/>
      <c r="D47" s="13"/>
      <c r="E47" s="12"/>
    </row>
    <row r="48" spans="1:5" ht="12.75">
      <c r="A48" s="2"/>
      <c r="B48" s="71" t="s">
        <v>33</v>
      </c>
      <c r="C48" s="15"/>
      <c r="D48" s="13"/>
      <c r="E48" s="12"/>
    </row>
    <row r="49" spans="1:5" ht="12.75">
      <c r="A49" s="2"/>
      <c r="B49" s="71" t="s">
        <v>106</v>
      </c>
      <c r="C49" s="15"/>
      <c r="D49" s="13"/>
      <c r="E49" s="12"/>
    </row>
    <row r="50" spans="1:3" ht="12.75">
      <c r="A50" s="2"/>
      <c r="B50" s="50" t="s">
        <v>121</v>
      </c>
      <c r="C50" s="50">
        <f>SUM(C40:C49)</f>
        <v>2008</v>
      </c>
    </row>
    <row r="51" spans="1:4" ht="12.75">
      <c r="A51" s="2"/>
      <c r="B51" s="70" t="s">
        <v>43</v>
      </c>
      <c r="C51" s="50" t="s">
        <v>13</v>
      </c>
      <c r="D51" s="1" t="s">
        <v>118</v>
      </c>
    </row>
    <row r="52" spans="1:4" ht="12.75">
      <c r="A52" s="1">
        <v>1</v>
      </c>
      <c r="B52" s="12" t="s">
        <v>109</v>
      </c>
      <c r="C52" s="15">
        <v>124</v>
      </c>
      <c r="D52" s="13" t="s">
        <v>68</v>
      </c>
    </row>
    <row r="53" spans="1:4" ht="12.75">
      <c r="A53" s="2"/>
      <c r="B53" s="12" t="s">
        <v>130</v>
      </c>
      <c r="C53" s="15"/>
      <c r="D53" s="13"/>
    </row>
    <row r="54" spans="1:4" ht="12.75">
      <c r="A54" s="2"/>
      <c r="B54" s="12" t="s">
        <v>108</v>
      </c>
      <c r="C54" s="15"/>
      <c r="D54" s="13"/>
    </row>
    <row r="55" spans="1:4" ht="12.75">
      <c r="A55" s="2"/>
      <c r="B55" s="50" t="s">
        <v>121</v>
      </c>
      <c r="C55" s="50">
        <f>SUM(C52:C54)</f>
        <v>124</v>
      </c>
      <c r="D55" s="54"/>
    </row>
    <row r="56" spans="1:5" ht="12.75">
      <c r="A56" s="2"/>
      <c r="B56" s="43"/>
      <c r="C56" s="53"/>
      <c r="D56" s="54"/>
      <c r="E56" s="69"/>
    </row>
    <row r="57" spans="1:5" ht="12.75">
      <c r="A57" s="2"/>
      <c r="B57" s="43"/>
      <c r="C57" s="53"/>
      <c r="D57" s="54"/>
      <c r="E57" s="6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9.140625" style="9" customWidth="1"/>
    <col min="2" max="2" width="18.28125" style="3" customWidth="1"/>
    <col min="3" max="4" width="9.140625" style="26" customWidth="1"/>
    <col min="5" max="5" width="15.00390625" style="2" customWidth="1"/>
  </cols>
  <sheetData>
    <row r="1" spans="1:5" ht="12.75">
      <c r="A1" s="2"/>
      <c r="B1" s="29" t="s">
        <v>135</v>
      </c>
      <c r="C1" s="50"/>
      <c r="D1" s="68" t="s">
        <v>124</v>
      </c>
      <c r="E1" s="68" t="s">
        <v>125</v>
      </c>
    </row>
    <row r="2" spans="1:5" ht="12.75">
      <c r="A2" s="2"/>
      <c r="B2" s="39" t="s">
        <v>115</v>
      </c>
      <c r="C2" s="50"/>
      <c r="D2" s="73" t="s">
        <v>136</v>
      </c>
      <c r="E2" s="30" t="s">
        <v>137</v>
      </c>
    </row>
    <row r="3" spans="1:5" ht="12.75">
      <c r="A3" s="2"/>
      <c r="B3" s="20"/>
      <c r="C3" s="53"/>
      <c r="D3" s="27"/>
      <c r="E3" s="28"/>
    </row>
    <row r="4" spans="1:5" ht="12.75">
      <c r="A4" s="1" t="s">
        <v>38</v>
      </c>
      <c r="B4" s="8" t="s">
        <v>39</v>
      </c>
      <c r="C4" s="50" t="s">
        <v>13</v>
      </c>
      <c r="D4" s="1" t="s">
        <v>118</v>
      </c>
      <c r="E4" s="1" t="s">
        <v>119</v>
      </c>
    </row>
    <row r="5" spans="1:5" ht="12.75">
      <c r="A5" s="1">
        <v>1</v>
      </c>
      <c r="B5" s="6" t="s">
        <v>88</v>
      </c>
      <c r="C5" s="56">
        <v>9814</v>
      </c>
      <c r="D5" s="44" t="s">
        <v>68</v>
      </c>
      <c r="E5" s="6" t="s">
        <v>138</v>
      </c>
    </row>
    <row r="6" spans="1:5" ht="12.75">
      <c r="A6" s="1">
        <v>2</v>
      </c>
      <c r="B6" s="6" t="s">
        <v>31</v>
      </c>
      <c r="C6" s="56">
        <v>7415</v>
      </c>
      <c r="D6" s="44" t="s">
        <v>70</v>
      </c>
      <c r="E6" s="6"/>
    </row>
    <row r="7" spans="1:5" ht="12.75">
      <c r="A7" s="1">
        <v>3</v>
      </c>
      <c r="B7" s="6" t="s">
        <v>17</v>
      </c>
      <c r="C7" s="56">
        <v>6603</v>
      </c>
      <c r="D7" s="44" t="s">
        <v>71</v>
      </c>
      <c r="E7" s="6"/>
    </row>
    <row r="8" spans="1:5" ht="12.75">
      <c r="A8" s="1">
        <v>4</v>
      </c>
      <c r="B8" s="6" t="s">
        <v>36</v>
      </c>
      <c r="C8" s="56">
        <v>5099</v>
      </c>
      <c r="D8" s="44" t="s">
        <v>72</v>
      </c>
      <c r="E8" s="6"/>
    </row>
    <row r="9" spans="1:5" ht="12.75">
      <c r="A9" s="1">
        <v>5</v>
      </c>
      <c r="B9" s="6" t="s">
        <v>1</v>
      </c>
      <c r="C9" s="56">
        <v>4429</v>
      </c>
      <c r="D9" s="44" t="s">
        <v>74</v>
      </c>
      <c r="E9" s="6"/>
    </row>
    <row r="10" spans="1:5" ht="12.75">
      <c r="A10" s="1">
        <v>6</v>
      </c>
      <c r="B10" s="6" t="s">
        <v>35</v>
      </c>
      <c r="C10" s="56">
        <v>3656</v>
      </c>
      <c r="D10" s="44" t="s">
        <v>75</v>
      </c>
      <c r="E10" s="6">
        <v>291</v>
      </c>
    </row>
    <row r="11" spans="1:5" ht="12.75">
      <c r="A11" s="1">
        <v>7</v>
      </c>
      <c r="B11" s="6" t="s">
        <v>91</v>
      </c>
      <c r="C11" s="56">
        <v>2951</v>
      </c>
      <c r="D11" s="44" t="s">
        <v>77</v>
      </c>
      <c r="E11" s="6"/>
    </row>
    <row r="12" spans="1:5" ht="12.75">
      <c r="A12" s="1">
        <v>8</v>
      </c>
      <c r="B12" s="6" t="s">
        <v>100</v>
      </c>
      <c r="C12" s="25">
        <v>2879</v>
      </c>
      <c r="D12" s="44" t="s">
        <v>78</v>
      </c>
      <c r="E12" s="6"/>
    </row>
    <row r="13" spans="1:5" ht="12.75">
      <c r="A13" s="1">
        <v>9</v>
      </c>
      <c r="B13" s="6" t="s">
        <v>2</v>
      </c>
      <c r="C13" s="56">
        <v>2598</v>
      </c>
      <c r="D13" s="44" t="s">
        <v>80</v>
      </c>
      <c r="E13" s="6"/>
    </row>
    <row r="14" spans="1:5" ht="12.75">
      <c r="A14" s="1">
        <v>10</v>
      </c>
      <c r="B14" s="6" t="s">
        <v>48</v>
      </c>
      <c r="C14" s="56">
        <v>2121</v>
      </c>
      <c r="D14" s="44" t="s">
        <v>81</v>
      </c>
      <c r="E14" s="6"/>
    </row>
    <row r="15" spans="1:5" ht="12.75">
      <c r="A15" s="1">
        <v>11</v>
      </c>
      <c r="B15" s="6" t="s">
        <v>27</v>
      </c>
      <c r="C15" s="25">
        <v>1771</v>
      </c>
      <c r="D15" s="44" t="s">
        <v>83</v>
      </c>
      <c r="E15" s="6"/>
    </row>
    <row r="16" spans="1:5" ht="12.75">
      <c r="A16" s="1">
        <v>12</v>
      </c>
      <c r="B16" s="6" t="s">
        <v>0</v>
      </c>
      <c r="C16" s="56">
        <v>1623</v>
      </c>
      <c r="D16" s="44" t="s">
        <v>84</v>
      </c>
      <c r="E16" s="6"/>
    </row>
    <row r="17" spans="1:5" ht="12.75">
      <c r="A17" s="1">
        <v>13</v>
      </c>
      <c r="B17" s="6" t="s">
        <v>92</v>
      </c>
      <c r="C17" s="56">
        <v>1374</v>
      </c>
      <c r="D17" s="44" t="s">
        <v>85</v>
      </c>
      <c r="E17" s="6"/>
    </row>
    <row r="18" spans="1:5" ht="12.75">
      <c r="A18" s="1">
        <v>14</v>
      </c>
      <c r="B18" s="6" t="s">
        <v>59</v>
      </c>
      <c r="C18" s="56">
        <v>190</v>
      </c>
      <c r="D18" s="44" t="s">
        <v>87</v>
      </c>
      <c r="E18" s="6"/>
    </row>
    <row r="19" spans="1:5" ht="12.75">
      <c r="A19" s="1">
        <v>15</v>
      </c>
      <c r="B19" s="6" t="s">
        <v>95</v>
      </c>
      <c r="C19" s="56">
        <v>0</v>
      </c>
      <c r="D19" s="44"/>
      <c r="E19" s="6"/>
    </row>
    <row r="20" spans="1:5" ht="12.75">
      <c r="A20" s="1">
        <v>16</v>
      </c>
      <c r="B20" s="6" t="s">
        <v>76</v>
      </c>
      <c r="C20" s="56">
        <v>0</v>
      </c>
      <c r="D20" s="44"/>
      <c r="E20" s="6"/>
    </row>
    <row r="21" spans="1:5" ht="12.75">
      <c r="A21" s="1">
        <v>17</v>
      </c>
      <c r="B21" s="6" t="s">
        <v>97</v>
      </c>
      <c r="C21" s="56">
        <v>0</v>
      </c>
      <c r="D21" s="44"/>
      <c r="E21" s="6"/>
    </row>
    <row r="22" spans="1:5" ht="12.75">
      <c r="A22" s="1">
        <v>18</v>
      </c>
      <c r="B22" s="6" t="s">
        <v>60</v>
      </c>
      <c r="C22" s="56">
        <v>0</v>
      </c>
      <c r="D22" s="49"/>
      <c r="E22" s="6"/>
    </row>
    <row r="23" spans="1:5" ht="12.75">
      <c r="A23" s="1">
        <v>19</v>
      </c>
      <c r="B23" s="6" t="s">
        <v>66</v>
      </c>
      <c r="C23" s="56">
        <v>0</v>
      </c>
      <c r="D23" s="49"/>
      <c r="E23" s="6"/>
    </row>
    <row r="24" spans="1:5" ht="12.75">
      <c r="A24" s="1"/>
      <c r="B24" s="6" t="s">
        <v>30</v>
      </c>
      <c r="C24" s="56"/>
      <c r="D24" s="44"/>
      <c r="E24" s="6"/>
    </row>
    <row r="25" spans="1:5" ht="12.75">
      <c r="A25" s="1"/>
      <c r="B25" s="6" t="s">
        <v>26</v>
      </c>
      <c r="C25" s="56"/>
      <c r="D25" s="44"/>
      <c r="E25" s="6"/>
    </row>
    <row r="26" spans="1:5" ht="12.75">
      <c r="A26" s="1"/>
      <c r="B26" s="6" t="s">
        <v>12</v>
      </c>
      <c r="C26" s="56"/>
      <c r="D26" s="44"/>
      <c r="E26" s="6"/>
    </row>
    <row r="27" spans="1:5" ht="12.75">
      <c r="A27" s="2"/>
      <c r="B27" s="6" t="s">
        <v>8</v>
      </c>
      <c r="C27" s="56"/>
      <c r="D27" s="44"/>
      <c r="E27" s="6"/>
    </row>
    <row r="28" spans="1:5" ht="12.75">
      <c r="A28" s="2"/>
      <c r="B28" s="6" t="s">
        <v>93</v>
      </c>
      <c r="C28" s="56"/>
      <c r="D28" s="44"/>
      <c r="E28" s="6"/>
    </row>
    <row r="29" spans="1:5" ht="12.75">
      <c r="A29" s="2"/>
      <c r="B29" s="6" t="s">
        <v>82</v>
      </c>
      <c r="C29" s="56"/>
      <c r="D29" s="44"/>
      <c r="E29" s="6"/>
    </row>
    <row r="30" spans="1:5" ht="12.75">
      <c r="A30" s="2"/>
      <c r="B30" s="6" t="s">
        <v>79</v>
      </c>
      <c r="C30" s="56"/>
      <c r="D30" s="44"/>
      <c r="E30" s="6"/>
    </row>
    <row r="31" spans="1:5" ht="12.75">
      <c r="A31" s="2"/>
      <c r="B31" s="6" t="s">
        <v>128</v>
      </c>
      <c r="C31" s="56"/>
      <c r="D31" s="44"/>
      <c r="E31" s="6"/>
    </row>
    <row r="32" spans="1:5" ht="12.75">
      <c r="A32" s="2"/>
      <c r="B32" s="6" t="s">
        <v>120</v>
      </c>
      <c r="C32" s="56"/>
      <c r="D32" s="44"/>
      <c r="E32" s="6"/>
    </row>
    <row r="33" spans="1:5" ht="12.75">
      <c r="A33" s="2"/>
      <c r="B33" s="6" t="s">
        <v>52</v>
      </c>
      <c r="C33" s="56"/>
      <c r="D33" s="57"/>
      <c r="E33" s="6"/>
    </row>
    <row r="34" spans="1:5" ht="12.75">
      <c r="A34" s="2"/>
      <c r="B34" s="6" t="s">
        <v>94</v>
      </c>
      <c r="C34" s="56"/>
      <c r="D34" s="44"/>
      <c r="E34" s="6"/>
    </row>
    <row r="35" spans="1:5" ht="12.75">
      <c r="A35" s="2"/>
      <c r="B35" s="6" t="s">
        <v>44</v>
      </c>
      <c r="C35" s="56"/>
      <c r="D35" s="44"/>
      <c r="E35" s="6"/>
    </row>
    <row r="36" spans="1:5" ht="12.75">
      <c r="A36" s="2"/>
      <c r="B36" s="6" t="s">
        <v>96</v>
      </c>
      <c r="C36" s="56"/>
      <c r="D36" s="44"/>
      <c r="E36" s="6"/>
    </row>
    <row r="37" spans="1:5" ht="12.75">
      <c r="A37" s="2"/>
      <c r="B37" s="6" t="s">
        <v>99</v>
      </c>
      <c r="C37" s="56"/>
      <c r="D37" s="44"/>
      <c r="E37" s="6"/>
    </row>
    <row r="38" spans="1:5" ht="12.75">
      <c r="A38" s="2"/>
      <c r="B38" s="6" t="s">
        <v>101</v>
      </c>
      <c r="C38" s="56"/>
      <c r="D38" s="44"/>
      <c r="E38" s="6"/>
    </row>
    <row r="39" spans="1:5" ht="12.75">
      <c r="A39" s="2"/>
      <c r="B39" s="50" t="s">
        <v>121</v>
      </c>
      <c r="C39" s="50">
        <f>SUM(C5:C38)</f>
        <v>52523</v>
      </c>
      <c r="D39" s="54"/>
      <c r="E39" s="69"/>
    </row>
    <row r="40" spans="1:5" ht="12.75">
      <c r="A40" s="2"/>
      <c r="B40" s="70" t="s">
        <v>41</v>
      </c>
      <c r="C40" s="50" t="s">
        <v>13</v>
      </c>
      <c r="D40" s="1" t="s">
        <v>118</v>
      </c>
      <c r="E40" s="1" t="s">
        <v>119</v>
      </c>
    </row>
    <row r="41" spans="1:5" ht="12.75">
      <c r="A41" s="1">
        <v>1</v>
      </c>
      <c r="B41" s="71" t="s">
        <v>102</v>
      </c>
      <c r="C41" s="15">
        <v>5818</v>
      </c>
      <c r="D41" s="13" t="s">
        <v>68</v>
      </c>
      <c r="E41" s="12"/>
    </row>
    <row r="42" spans="1:5" ht="12.75">
      <c r="A42" s="1">
        <v>2</v>
      </c>
      <c r="B42" s="71" t="s">
        <v>104</v>
      </c>
      <c r="C42" s="15">
        <v>4809</v>
      </c>
      <c r="D42" s="13" t="s">
        <v>70</v>
      </c>
      <c r="E42" s="12"/>
    </row>
    <row r="43" spans="1:5" ht="12.75">
      <c r="A43" s="1">
        <v>3</v>
      </c>
      <c r="B43" s="71" t="s">
        <v>34</v>
      </c>
      <c r="C43" s="15">
        <v>4310</v>
      </c>
      <c r="D43" s="13" t="s">
        <v>71</v>
      </c>
      <c r="E43" s="12"/>
    </row>
    <row r="44" spans="1:5" ht="12.75">
      <c r="A44" s="1">
        <v>4</v>
      </c>
      <c r="B44" s="71" t="s">
        <v>105</v>
      </c>
      <c r="C44" s="15">
        <v>3051</v>
      </c>
      <c r="D44" s="13" t="s">
        <v>72</v>
      </c>
      <c r="E44" s="12"/>
    </row>
    <row r="45" spans="1:5" ht="12.75">
      <c r="A45" s="1">
        <v>5</v>
      </c>
      <c r="B45" s="71" t="s">
        <v>32</v>
      </c>
      <c r="C45" s="15">
        <v>881</v>
      </c>
      <c r="D45" s="13" t="s">
        <v>74</v>
      </c>
      <c r="E45" s="12"/>
    </row>
    <row r="46" spans="1:5" ht="12.75">
      <c r="A46" s="1">
        <v>6</v>
      </c>
      <c r="B46" s="71" t="s">
        <v>3</v>
      </c>
      <c r="C46" s="15">
        <v>577</v>
      </c>
      <c r="D46" s="13" t="s">
        <v>75</v>
      </c>
      <c r="E46" s="12"/>
    </row>
    <row r="47" spans="1:5" ht="12.75">
      <c r="A47" s="1">
        <v>7</v>
      </c>
      <c r="B47" s="71" t="s">
        <v>16</v>
      </c>
      <c r="C47" s="15">
        <v>507</v>
      </c>
      <c r="D47" s="13" t="s">
        <v>77</v>
      </c>
      <c r="E47" s="12"/>
    </row>
    <row r="48" spans="1:5" ht="12.75">
      <c r="A48" s="2"/>
      <c r="B48" s="71" t="s">
        <v>103</v>
      </c>
      <c r="C48" s="15"/>
      <c r="D48" s="13"/>
      <c r="E48" s="12"/>
    </row>
    <row r="49" spans="1:5" ht="12.75">
      <c r="A49" s="2"/>
      <c r="B49" s="71" t="s">
        <v>33</v>
      </c>
      <c r="C49" s="15"/>
      <c r="D49" s="13"/>
      <c r="E49" s="12"/>
    </row>
    <row r="50" spans="1:5" ht="12.75">
      <c r="A50" s="2"/>
      <c r="B50" s="71" t="s">
        <v>106</v>
      </c>
      <c r="C50" s="15"/>
      <c r="D50" s="13"/>
      <c r="E50" s="12"/>
    </row>
    <row r="51" spans="1:4" ht="12.75">
      <c r="A51" s="2"/>
      <c r="B51" s="50" t="s">
        <v>121</v>
      </c>
      <c r="C51" s="50">
        <f>SUM(C41:C50)</f>
        <v>19953</v>
      </c>
      <c r="D51" s="2"/>
    </row>
    <row r="52" spans="1:5" ht="12.75">
      <c r="A52" s="2"/>
      <c r="B52"/>
      <c r="C52"/>
      <c r="D52"/>
      <c r="E52"/>
    </row>
    <row r="53" spans="1:5" ht="12.75">
      <c r="A53" s="2"/>
      <c r="B53"/>
      <c r="C53"/>
      <c r="D53"/>
      <c r="E53"/>
    </row>
    <row r="54" spans="1:5" ht="12.75">
      <c r="A54" s="2"/>
      <c r="B54" s="50" t="s">
        <v>139</v>
      </c>
      <c r="C54" s="24">
        <f>52523+19953</f>
        <v>72476</v>
      </c>
      <c r="D54"/>
      <c r="E54"/>
    </row>
    <row r="55" spans="1:5" ht="12.75">
      <c r="A55" s="2"/>
      <c r="B55"/>
      <c r="C55"/>
      <c r="D55"/>
      <c r="E5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5.7109375" style="1" customWidth="1"/>
    <col min="2" max="2" width="20.57421875" style="3" customWidth="1"/>
    <col min="3" max="3" width="10.7109375" style="3" customWidth="1"/>
    <col min="4" max="4" width="18.421875" style="3" customWidth="1"/>
  </cols>
  <sheetData>
    <row r="1" ht="12.75">
      <c r="B1" s="8" t="s">
        <v>296</v>
      </c>
    </row>
    <row r="3" spans="1:4" s="24" customFormat="1" ht="12.75">
      <c r="A3" s="1" t="s">
        <v>61</v>
      </c>
      <c r="B3" s="8" t="s">
        <v>47</v>
      </c>
      <c r="C3" s="8" t="s">
        <v>50</v>
      </c>
      <c r="D3" s="8" t="s">
        <v>62</v>
      </c>
    </row>
    <row r="4" spans="2:3" ht="12.75">
      <c r="B4" s="8" t="s">
        <v>63</v>
      </c>
      <c r="C4" s="8"/>
    </row>
    <row r="5" ht="12.75">
      <c r="A5" s="1">
        <v>1</v>
      </c>
    </row>
    <row r="6" ht="12.75">
      <c r="A6" s="1">
        <v>2</v>
      </c>
    </row>
    <row r="7" ht="12.75">
      <c r="A7" s="1">
        <v>3</v>
      </c>
    </row>
    <row r="8" ht="12.75">
      <c r="A8" s="1">
        <v>4</v>
      </c>
    </row>
    <row r="9" ht="12.75">
      <c r="A9" s="1">
        <v>5</v>
      </c>
    </row>
    <row r="10" ht="12.75">
      <c r="A10" s="1">
        <v>6</v>
      </c>
    </row>
    <row r="11" ht="12.75">
      <c r="A11" s="1">
        <v>7</v>
      </c>
    </row>
    <row r="12" ht="12.75">
      <c r="A12" s="1">
        <v>8</v>
      </c>
    </row>
    <row r="13" ht="12.75">
      <c r="A13" s="1">
        <v>9</v>
      </c>
    </row>
    <row r="14" ht="12.75">
      <c r="A14" s="1">
        <v>10</v>
      </c>
    </row>
    <row r="15" ht="12.75">
      <c r="A15" s="1">
        <v>11</v>
      </c>
    </row>
    <row r="16" ht="12.75">
      <c r="A16" s="1">
        <v>12</v>
      </c>
    </row>
    <row r="17" ht="12.75">
      <c r="A17" s="1">
        <v>13</v>
      </c>
    </row>
    <row r="18" ht="12.75">
      <c r="A18" s="1">
        <v>14</v>
      </c>
    </row>
    <row r="20" ht="12.75">
      <c r="B20" s="8" t="s">
        <v>65</v>
      </c>
    </row>
    <row r="21" spans="1:4" s="24" customFormat="1" ht="12.75">
      <c r="A21" s="1" t="s">
        <v>10</v>
      </c>
      <c r="B21" s="8" t="s">
        <v>47</v>
      </c>
      <c r="C21" s="8" t="s">
        <v>50</v>
      </c>
      <c r="D21" s="8" t="s">
        <v>62</v>
      </c>
    </row>
    <row r="22" ht="12.75">
      <c r="A22" s="1">
        <v>1</v>
      </c>
    </row>
    <row r="23" ht="12.75">
      <c r="A23" s="1">
        <v>2</v>
      </c>
    </row>
    <row r="24" ht="12.75">
      <c r="A24" s="1">
        <v>3</v>
      </c>
    </row>
    <row r="25" ht="12.75">
      <c r="A25" s="1">
        <v>4</v>
      </c>
    </row>
    <row r="26" ht="12.75">
      <c r="A26" s="1">
        <v>5</v>
      </c>
    </row>
    <row r="27" ht="12.75">
      <c r="A27" s="1">
        <v>6</v>
      </c>
    </row>
    <row r="29" ht="12.75">
      <c r="B29" s="8" t="s">
        <v>57</v>
      </c>
    </row>
    <row r="30" spans="1:4" s="24" customFormat="1" ht="12.75">
      <c r="A30" s="1" t="s">
        <v>61</v>
      </c>
      <c r="B30" s="8" t="s">
        <v>47</v>
      </c>
      <c r="C30" s="8" t="s">
        <v>50</v>
      </c>
      <c r="D30" s="8" t="s">
        <v>62</v>
      </c>
    </row>
    <row r="31" ht="12.75">
      <c r="A31" s="1">
        <v>1</v>
      </c>
    </row>
    <row r="34" ht="12.75">
      <c r="B34" s="8"/>
    </row>
  </sheetData>
  <sheetProtection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140625" style="9" customWidth="1"/>
    <col min="2" max="2" width="17.57421875" style="3" customWidth="1"/>
    <col min="3" max="3" width="9.7109375" style="26" customWidth="1"/>
  </cols>
  <sheetData>
    <row r="1" spans="1:3" ht="12.75">
      <c r="A1"/>
      <c r="B1" s="60" t="s">
        <v>20</v>
      </c>
      <c r="C1" s="53"/>
    </row>
    <row r="2" spans="1:3" ht="12.75">
      <c r="A2"/>
      <c r="B2" s="62" t="s">
        <v>292</v>
      </c>
      <c r="C2" s="53"/>
    </row>
    <row r="3" spans="1:3" ht="12.75">
      <c r="A3"/>
      <c r="B3" s="43"/>
      <c r="C3" s="53"/>
    </row>
    <row r="4" spans="1:3" ht="12.75">
      <c r="A4" s="1" t="s">
        <v>38</v>
      </c>
      <c r="B4" s="4" t="s">
        <v>294</v>
      </c>
      <c r="C4" s="90" t="s">
        <v>13</v>
      </c>
    </row>
    <row r="5" spans="1:3" ht="12.75">
      <c r="A5" s="67">
        <v>1</v>
      </c>
      <c r="B5" s="6" t="s">
        <v>27</v>
      </c>
      <c r="C5" s="56">
        <f>460+1094+812</f>
        <v>2366</v>
      </c>
    </row>
    <row r="6" spans="1:3" ht="12.75">
      <c r="A6" s="67">
        <v>2</v>
      </c>
      <c r="B6" s="6" t="s">
        <v>103</v>
      </c>
      <c r="C6" s="25">
        <f>555+874+814</f>
        <v>2243</v>
      </c>
    </row>
    <row r="7" spans="1:3" ht="12.75">
      <c r="A7" s="67">
        <v>3</v>
      </c>
      <c r="B7" s="6" t="s">
        <v>35</v>
      </c>
      <c r="C7" s="25">
        <f>366+365+291</f>
        <v>1022</v>
      </c>
    </row>
    <row r="8" spans="1:3" ht="12.75">
      <c r="A8" s="67">
        <v>4</v>
      </c>
      <c r="B8" s="6" t="s">
        <v>295</v>
      </c>
      <c r="C8" s="56">
        <v>933</v>
      </c>
    </row>
    <row r="9" spans="1:3" ht="12.75">
      <c r="A9" s="67">
        <v>5</v>
      </c>
      <c r="B9" s="6" t="s">
        <v>59</v>
      </c>
      <c r="C9" s="25">
        <v>742</v>
      </c>
    </row>
    <row r="10" spans="1:3" ht="12.75">
      <c r="A10" s="10">
        <v>6</v>
      </c>
      <c r="B10" s="6" t="s">
        <v>105</v>
      </c>
      <c r="C10" s="25">
        <v>590</v>
      </c>
    </row>
    <row r="11" spans="1:3" ht="12.75">
      <c r="A11" s="1">
        <v>7</v>
      </c>
      <c r="B11" s="6" t="s">
        <v>36</v>
      </c>
      <c r="C11" s="56">
        <v>561</v>
      </c>
    </row>
    <row r="12" spans="1:3" ht="12.75">
      <c r="A12" s="1">
        <v>8</v>
      </c>
      <c r="B12" s="6" t="s">
        <v>88</v>
      </c>
      <c r="C12" s="56">
        <f>295+256</f>
        <v>551</v>
      </c>
    </row>
    <row r="13" spans="1:3" ht="12.75">
      <c r="A13" s="1">
        <v>9</v>
      </c>
      <c r="B13" s="6" t="s">
        <v>95</v>
      </c>
      <c r="C13" s="56">
        <v>485</v>
      </c>
    </row>
    <row r="14" spans="1:3" ht="12.75">
      <c r="A14" s="1">
        <v>10</v>
      </c>
      <c r="B14" s="6" t="s">
        <v>102</v>
      </c>
      <c r="C14" s="25">
        <v>228</v>
      </c>
    </row>
    <row r="15" spans="1:3" ht="12.75">
      <c r="A15" s="1">
        <v>11</v>
      </c>
      <c r="B15" s="6" t="s">
        <v>0</v>
      </c>
      <c r="C15" s="25">
        <v>199</v>
      </c>
    </row>
    <row r="16" spans="1:3" ht="12.75">
      <c r="A16" s="18"/>
      <c r="B16" s="20"/>
      <c r="C16" s="42"/>
    </row>
    <row r="17" spans="1:3" ht="12.75">
      <c r="A17" s="18"/>
      <c r="B17" s="31"/>
      <c r="C17" s="16"/>
    </row>
    <row r="18" spans="1:3" ht="12.75">
      <c r="A18" s="18"/>
      <c r="B18" s="20"/>
      <c r="C18" s="42"/>
    </row>
    <row r="19" spans="1:3" ht="12.75">
      <c r="A19" s="18"/>
      <c r="B19" s="14"/>
      <c r="C19" s="16"/>
    </row>
    <row r="20" spans="1:3" ht="12.75">
      <c r="A20" s="18"/>
      <c r="B20" s="14"/>
      <c r="C20" s="42"/>
    </row>
    <row r="21" spans="1:3" ht="20.25">
      <c r="A21" s="21"/>
      <c r="B21" s="17"/>
      <c r="C21" s="16"/>
    </row>
    <row r="22" spans="1:3" ht="12.75">
      <c r="A22" s="22"/>
      <c r="B22" s="17"/>
      <c r="C22" s="16"/>
    </row>
    <row r="23" spans="1:3" ht="12.75">
      <c r="A23" s="17"/>
      <c r="B23" s="17"/>
      <c r="C23" s="16"/>
    </row>
    <row r="24" spans="1:3" ht="12.75">
      <c r="A24" s="17"/>
      <c r="B24" s="14"/>
      <c r="C24" s="16"/>
    </row>
    <row r="25" spans="1:3" ht="12.75">
      <c r="A25" s="17"/>
      <c r="B25" s="14"/>
      <c r="C25" s="16"/>
    </row>
    <row r="26" spans="1:3" ht="12.75">
      <c r="A26" s="17"/>
      <c r="B26" s="11"/>
      <c r="C26" s="16"/>
    </row>
    <row r="27" spans="1:3" ht="12.75">
      <c r="A27" s="18"/>
      <c r="B27" s="11"/>
      <c r="C27" s="16"/>
    </row>
    <row r="28" spans="1:3" ht="12.75">
      <c r="A28" s="18"/>
      <c r="B28" s="11"/>
      <c r="C28" s="16"/>
    </row>
  </sheetData>
  <sheetProtection/>
  <printOptions/>
  <pageMargins left="0.75" right="0.75" top="1" bottom="1" header="0.5" footer="0.5"/>
  <pageSetup horizontalDpi="300" verticalDpi="300" orientation="portrait" paperSize="9" scale="125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4">
      <selection activeCell="D22" sqref="D22"/>
    </sheetView>
  </sheetViews>
  <sheetFormatPr defaultColWidth="9.140625" defaultRowHeight="12.75"/>
  <cols>
    <col min="1" max="1" width="17.57421875" style="34" customWidth="1"/>
    <col min="2" max="2" width="6.7109375" style="34" customWidth="1"/>
    <col min="3" max="3" width="3.7109375" style="33" customWidth="1"/>
    <col min="4" max="4" width="18.140625" style="33" customWidth="1"/>
    <col min="5" max="5" width="6.7109375" style="32" customWidth="1"/>
    <col min="6" max="16384" width="9.140625" style="32" customWidth="1"/>
  </cols>
  <sheetData>
    <row r="1" spans="1:5" ht="15">
      <c r="A1" s="48" t="s">
        <v>145</v>
      </c>
      <c r="B1" s="11"/>
      <c r="C1" s="11"/>
      <c r="D1" s="74" t="s">
        <v>146</v>
      </c>
      <c r="E1" s="11"/>
    </row>
    <row r="2" spans="1:5" ht="15">
      <c r="A2" s="11"/>
      <c r="B2" s="11"/>
      <c r="C2" s="11"/>
      <c r="D2" s="75" t="s">
        <v>141</v>
      </c>
      <c r="E2" s="11"/>
    </row>
    <row r="3" spans="1:5" ht="15">
      <c r="A3" s="11"/>
      <c r="B3" s="11"/>
      <c r="C3" s="11"/>
      <c r="D3" s="11"/>
      <c r="E3" s="11"/>
    </row>
    <row r="4" spans="1:5" ht="15">
      <c r="A4" s="17" t="s">
        <v>19</v>
      </c>
      <c r="B4" s="10" t="s">
        <v>9</v>
      </c>
      <c r="C4" s="11"/>
      <c r="D4" s="17" t="s">
        <v>14</v>
      </c>
      <c r="E4" s="10" t="s">
        <v>9</v>
      </c>
    </row>
    <row r="5" spans="1:5" ht="15">
      <c r="A5" s="76" t="s">
        <v>3</v>
      </c>
      <c r="B5" s="77">
        <v>804</v>
      </c>
      <c r="C5" s="11"/>
      <c r="D5" s="76" t="s">
        <v>100</v>
      </c>
      <c r="E5" s="77">
        <v>5331</v>
      </c>
    </row>
    <row r="6" spans="1:5" ht="15">
      <c r="A6" s="78" t="s">
        <v>88</v>
      </c>
      <c r="B6" s="79"/>
      <c r="C6" s="11"/>
      <c r="D6" s="78" t="s">
        <v>27</v>
      </c>
      <c r="E6" s="79">
        <v>4173</v>
      </c>
    </row>
    <row r="7" spans="1:5" ht="15">
      <c r="A7" s="78" t="s">
        <v>104</v>
      </c>
      <c r="B7" s="79"/>
      <c r="C7" s="11"/>
      <c r="D7" s="78" t="s">
        <v>2</v>
      </c>
      <c r="E7" s="79">
        <v>3528</v>
      </c>
    </row>
    <row r="8" spans="1:5" ht="15">
      <c r="A8" s="78" t="s">
        <v>33</v>
      </c>
      <c r="B8" s="79"/>
      <c r="C8" s="11"/>
      <c r="D8" s="78" t="s">
        <v>82</v>
      </c>
      <c r="E8" s="79"/>
    </row>
    <row r="9" spans="1:5" ht="15">
      <c r="A9" s="78" t="s">
        <v>28</v>
      </c>
      <c r="B9" s="79"/>
      <c r="C9" s="11"/>
      <c r="D9" s="78" t="s">
        <v>60</v>
      </c>
      <c r="E9" s="79"/>
    </row>
    <row r="10" spans="1:5" ht="15">
      <c r="A10" s="78" t="s">
        <v>45</v>
      </c>
      <c r="B10" s="79"/>
      <c r="C10" s="11"/>
      <c r="D10" s="78" t="s">
        <v>97</v>
      </c>
      <c r="E10" s="79"/>
    </row>
    <row r="11" spans="1:5" ht="15">
      <c r="A11" s="78" t="s">
        <v>147</v>
      </c>
      <c r="B11" s="79"/>
      <c r="C11" s="11"/>
      <c r="D11" s="78" t="s">
        <v>101</v>
      </c>
      <c r="E11" s="79"/>
    </row>
    <row r="12" spans="1:5" ht="15">
      <c r="A12" s="78" t="s">
        <v>76</v>
      </c>
      <c r="B12" s="79"/>
      <c r="C12" s="11"/>
      <c r="D12" s="78" t="s">
        <v>120</v>
      </c>
      <c r="E12" s="79"/>
    </row>
    <row r="13" spans="1:5" ht="15">
      <c r="A13" s="80" t="s">
        <v>83</v>
      </c>
      <c r="B13" s="37">
        <f>SUM(B5:B12)</f>
        <v>804</v>
      </c>
      <c r="C13" s="11"/>
      <c r="D13" s="80" t="s">
        <v>148</v>
      </c>
      <c r="E13" s="37">
        <f>SUM(E5:E12)</f>
        <v>13032</v>
      </c>
    </row>
    <row r="14" spans="1:5" ht="15">
      <c r="A14" s="35" t="s">
        <v>149</v>
      </c>
      <c r="B14" s="36">
        <f>10+4+4+1+5</f>
        <v>24</v>
      </c>
      <c r="C14" s="11"/>
      <c r="D14" s="35" t="s">
        <v>149</v>
      </c>
      <c r="E14" s="36">
        <f>12+2+1+4</f>
        <v>19</v>
      </c>
    </row>
    <row r="15" spans="1:5" ht="15">
      <c r="A15" s="35" t="s">
        <v>150</v>
      </c>
      <c r="B15" s="81">
        <v>6</v>
      </c>
      <c r="C15" s="11"/>
      <c r="D15" s="35" t="s">
        <v>150</v>
      </c>
      <c r="E15" s="81">
        <v>4</v>
      </c>
    </row>
    <row r="16" spans="1:5" ht="15">
      <c r="A16" s="82" t="s">
        <v>151</v>
      </c>
      <c r="B16" s="47">
        <f>883+3723+6124+2617+6591+15200+804</f>
        <v>35942</v>
      </c>
      <c r="C16" s="11"/>
      <c r="D16" s="82" t="s">
        <v>151</v>
      </c>
      <c r="E16" s="47">
        <f>10486+3812+4950+10231+7248+13032</f>
        <v>49759</v>
      </c>
    </row>
    <row r="17" spans="1:5" ht="15">
      <c r="A17" s="11"/>
      <c r="B17" s="11"/>
      <c r="C17" s="11"/>
      <c r="D17" s="11"/>
      <c r="E17" s="11"/>
    </row>
    <row r="18" spans="1:5" ht="9" customHeight="1">
      <c r="A18" s="17" t="s">
        <v>18</v>
      </c>
      <c r="B18" s="17" t="s">
        <v>9</v>
      </c>
      <c r="C18" s="11"/>
      <c r="D18" s="17" t="s">
        <v>152</v>
      </c>
      <c r="E18" s="17" t="s">
        <v>9</v>
      </c>
    </row>
    <row r="19" spans="1:5" ht="15">
      <c r="A19" s="76" t="s">
        <v>0</v>
      </c>
      <c r="B19" s="77">
        <v>2974</v>
      </c>
      <c r="C19" s="11"/>
      <c r="D19" s="76" t="s">
        <v>36</v>
      </c>
      <c r="E19" s="77">
        <v>2002</v>
      </c>
    </row>
    <row r="20" spans="1:5" ht="15">
      <c r="A20" s="78" t="s">
        <v>46</v>
      </c>
      <c r="B20" s="79"/>
      <c r="C20" s="11"/>
      <c r="D20" s="78" t="s">
        <v>91</v>
      </c>
      <c r="E20" s="79">
        <v>1002</v>
      </c>
    </row>
    <row r="21" spans="1:5" ht="15">
      <c r="A21" s="78" t="s">
        <v>17</v>
      </c>
      <c r="B21" s="79"/>
      <c r="C21" s="11"/>
      <c r="D21" s="78" t="s">
        <v>92</v>
      </c>
      <c r="E21" s="79">
        <v>907</v>
      </c>
    </row>
    <row r="22" spans="1:5" ht="15">
      <c r="A22" s="78" t="s">
        <v>35</v>
      </c>
      <c r="B22" s="79"/>
      <c r="C22" s="11"/>
      <c r="D22" s="78" t="s">
        <v>52</v>
      </c>
      <c r="E22" s="79"/>
    </row>
    <row r="23" spans="1:5" ht="15">
      <c r="A23" s="78" t="s">
        <v>64</v>
      </c>
      <c r="B23" s="79"/>
      <c r="C23" s="11"/>
      <c r="D23" s="78" t="s">
        <v>93</v>
      </c>
      <c r="E23" s="79"/>
    </row>
    <row r="24" spans="1:5" ht="15">
      <c r="A24" s="78" t="s">
        <v>79</v>
      </c>
      <c r="B24" s="79"/>
      <c r="C24" s="11"/>
      <c r="D24" s="78" t="s">
        <v>34</v>
      </c>
      <c r="E24" s="79"/>
    </row>
    <row r="25" spans="1:5" ht="15">
      <c r="A25" s="78" t="s">
        <v>16</v>
      </c>
      <c r="B25" s="79"/>
      <c r="C25" s="11"/>
      <c r="D25" s="78" t="s">
        <v>94</v>
      </c>
      <c r="E25" s="79"/>
    </row>
    <row r="26" spans="1:5" ht="15">
      <c r="A26" s="78" t="s">
        <v>96</v>
      </c>
      <c r="B26" s="79"/>
      <c r="C26" s="11"/>
      <c r="D26" s="78" t="s">
        <v>153</v>
      </c>
      <c r="E26" s="79"/>
    </row>
    <row r="27" spans="1:5" ht="15">
      <c r="A27" s="80" t="s">
        <v>84</v>
      </c>
      <c r="B27" s="37">
        <f>SUM(B19:B26)</f>
        <v>2974</v>
      </c>
      <c r="C27" s="11"/>
      <c r="D27" s="80" t="s">
        <v>85</v>
      </c>
      <c r="E27" s="37">
        <f>SUM(E19:E26)</f>
        <v>3911</v>
      </c>
    </row>
    <row r="28" spans="1:5" ht="15">
      <c r="A28" s="35" t="s">
        <v>149</v>
      </c>
      <c r="B28" s="36">
        <f>3+1+2+3+4</f>
        <v>13</v>
      </c>
      <c r="C28" s="11"/>
      <c r="D28" s="35" t="s">
        <v>149</v>
      </c>
      <c r="E28" s="36">
        <f>11+2+3</f>
        <v>16</v>
      </c>
    </row>
    <row r="29" spans="1:5" ht="15">
      <c r="A29" s="83" t="s">
        <v>150</v>
      </c>
      <c r="B29" s="81">
        <v>2</v>
      </c>
      <c r="C29" s="11"/>
      <c r="D29" s="35" t="s">
        <v>150</v>
      </c>
      <c r="E29" s="81">
        <v>3</v>
      </c>
    </row>
    <row r="30" spans="1:5" ht="15">
      <c r="A30" s="82" t="s">
        <v>151</v>
      </c>
      <c r="B30" s="47">
        <f>13924+5822+5617+10089+11882+2974</f>
        <v>50308</v>
      </c>
      <c r="C30" s="11"/>
      <c r="D30" s="82" t="s">
        <v>151</v>
      </c>
      <c r="E30" s="47">
        <f>11067+3486+6617+12686+12360+3911</f>
        <v>50127</v>
      </c>
    </row>
    <row r="31" spans="1:5" ht="15">
      <c r="A31" s="11"/>
      <c r="B31" s="11"/>
      <c r="C31" s="11"/>
      <c r="D31" s="11"/>
      <c r="E31" s="11"/>
    </row>
    <row r="32" spans="1:5" ht="15">
      <c r="A32" s="17" t="s">
        <v>15</v>
      </c>
      <c r="B32" s="17" t="s">
        <v>9</v>
      </c>
      <c r="C32" s="11"/>
      <c r="D32" s="17" t="s">
        <v>154</v>
      </c>
      <c r="E32" s="17" t="s">
        <v>9</v>
      </c>
    </row>
    <row r="33" spans="1:5" ht="15">
      <c r="A33" s="76" t="s">
        <v>99</v>
      </c>
      <c r="B33" s="77">
        <v>5091</v>
      </c>
      <c r="C33" s="11"/>
      <c r="D33" s="76" t="s">
        <v>155</v>
      </c>
      <c r="E33" s="77">
        <v>3121</v>
      </c>
    </row>
    <row r="34" spans="1:5" ht="15">
      <c r="A34" s="78" t="s">
        <v>1</v>
      </c>
      <c r="B34" s="79">
        <v>3521</v>
      </c>
      <c r="C34" s="11"/>
      <c r="D34" s="78" t="s">
        <v>31</v>
      </c>
      <c r="E34" s="79">
        <v>1440</v>
      </c>
    </row>
    <row r="35" spans="1:5" ht="15">
      <c r="A35" s="78" t="s">
        <v>156</v>
      </c>
      <c r="B35" s="79"/>
      <c r="C35" s="11"/>
      <c r="D35" s="78" t="s">
        <v>8</v>
      </c>
      <c r="E35" s="79">
        <v>571</v>
      </c>
    </row>
    <row r="36" spans="1:5" ht="15">
      <c r="A36" s="78" t="s">
        <v>59</v>
      </c>
      <c r="B36" s="79"/>
      <c r="C36" s="11"/>
      <c r="D36" s="78" t="s">
        <v>32</v>
      </c>
      <c r="E36" s="79"/>
    </row>
    <row r="37" spans="1:5" ht="15">
      <c r="A37" s="78" t="s">
        <v>48</v>
      </c>
      <c r="B37" s="79"/>
      <c r="C37" s="11"/>
      <c r="D37" s="78" t="s">
        <v>108</v>
      </c>
      <c r="E37" s="79"/>
    </row>
    <row r="38" spans="1:5" ht="15">
      <c r="A38" s="78" t="s">
        <v>106</v>
      </c>
      <c r="B38" s="79"/>
      <c r="C38" s="11"/>
      <c r="D38" s="78" t="s">
        <v>109</v>
      </c>
      <c r="E38" s="79"/>
    </row>
    <row r="39" spans="1:5" ht="15">
      <c r="A39" s="78" t="s">
        <v>44</v>
      </c>
      <c r="B39" s="79"/>
      <c r="C39" s="11"/>
      <c r="D39" s="78" t="s">
        <v>103</v>
      </c>
      <c r="E39" s="79"/>
    </row>
    <row r="40" spans="1:5" ht="15">
      <c r="A40" s="78" t="s">
        <v>12</v>
      </c>
      <c r="B40" s="79"/>
      <c r="C40" s="11"/>
      <c r="D40" s="78" t="s">
        <v>102</v>
      </c>
      <c r="E40" s="79"/>
    </row>
    <row r="41" spans="1:5" ht="15">
      <c r="A41" s="80" t="s">
        <v>89</v>
      </c>
      <c r="B41" s="37">
        <f>SUM(B33:B40)</f>
        <v>8612</v>
      </c>
      <c r="C41" s="11"/>
      <c r="D41" s="80" t="s">
        <v>87</v>
      </c>
      <c r="E41" s="37">
        <f>SUM(E33:E40)</f>
        <v>5132</v>
      </c>
    </row>
    <row r="42" spans="1:5" ht="15">
      <c r="A42" s="35" t="s">
        <v>149</v>
      </c>
      <c r="B42" s="84">
        <f>7+3+5+5+1</f>
        <v>21</v>
      </c>
      <c r="C42" s="11"/>
      <c r="D42" s="35" t="s">
        <v>149</v>
      </c>
      <c r="E42" s="84">
        <f>2+5+3+2</f>
        <v>12</v>
      </c>
    </row>
    <row r="43" spans="1:5" ht="15">
      <c r="A43" s="35" t="s">
        <v>150</v>
      </c>
      <c r="B43" s="81">
        <v>5</v>
      </c>
      <c r="C43" s="11"/>
      <c r="D43" s="35" t="s">
        <v>150</v>
      </c>
      <c r="E43" s="81">
        <v>1</v>
      </c>
    </row>
    <row r="44" spans="1:5" ht="15">
      <c r="A44" s="82" t="s">
        <v>151</v>
      </c>
      <c r="B44" s="47">
        <f>10986+6263+3484+4580+6740+8612</f>
        <v>40665</v>
      </c>
      <c r="C44" s="11"/>
      <c r="D44" s="82" t="s">
        <v>151</v>
      </c>
      <c r="E44" s="47">
        <f>12400+7398+1371+8509+16284+5132</f>
        <v>51094</v>
      </c>
    </row>
    <row r="45" spans="1:5" ht="15">
      <c r="A45"/>
      <c r="B45"/>
      <c r="C45"/>
      <c r="D45"/>
      <c r="E45"/>
    </row>
  </sheetData>
  <sheetProtection/>
  <printOptions/>
  <pageMargins left="0.75" right="0.75" top="1" bottom="1" header="0.5" footer="0.5"/>
  <pageSetup horizontalDpi="300" verticalDpi="300" orientation="portrait" paperSize="9" scale="140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6.140625" style="9" customWidth="1"/>
    <col min="2" max="2" width="17.7109375" style="3" customWidth="1"/>
    <col min="3" max="3" width="3.8515625" style="2" customWidth="1"/>
    <col min="4" max="4" width="17.7109375" style="0" customWidth="1"/>
  </cols>
  <sheetData>
    <row r="1" spans="2:3" ht="26.25" customHeight="1">
      <c r="B1" s="4" t="s">
        <v>58</v>
      </c>
      <c r="C1" s="5"/>
    </row>
    <row r="2" ht="25.5" customHeight="1">
      <c r="B2" s="46" t="s">
        <v>49</v>
      </c>
    </row>
    <row r="3" spans="1:4" ht="12.75">
      <c r="A3" s="18"/>
      <c r="B3" s="6"/>
      <c r="C3" s="44"/>
      <c r="D3" s="45"/>
    </row>
    <row r="4" spans="1:4" ht="12.75">
      <c r="A4" s="18"/>
      <c r="B4" s="45"/>
      <c r="C4" s="44"/>
      <c r="D4" s="6"/>
    </row>
    <row r="8" spans="1:3" ht="12.75">
      <c r="A8" s="18"/>
      <c r="B8" s="14"/>
      <c r="C8" s="9"/>
    </row>
    <row r="9" spans="1:3" ht="12.75">
      <c r="A9" s="18"/>
      <c r="B9" s="20"/>
      <c r="C9" s="9"/>
    </row>
    <row r="10" spans="1:3" ht="12.75">
      <c r="A10" s="17"/>
      <c r="B10" s="17"/>
      <c r="C10" s="9"/>
    </row>
    <row r="11" spans="1:2" ht="12.75">
      <c r="A11" s="22"/>
      <c r="B11" s="17"/>
    </row>
    <row r="12" spans="1:2" ht="12.75">
      <c r="A12" s="17"/>
      <c r="B12" s="17"/>
    </row>
    <row r="13" spans="1:2" ht="12.75">
      <c r="A13" s="17"/>
      <c r="B13" s="14"/>
    </row>
    <row r="14" spans="1:2" ht="12.75">
      <c r="A14" s="17"/>
      <c r="B14" s="14"/>
    </row>
    <row r="15" spans="1:2" ht="12.75">
      <c r="A15" s="17"/>
      <c r="B15" s="11"/>
    </row>
    <row r="16" spans="1:2" ht="12.75">
      <c r="A16" s="18"/>
      <c r="B16" s="11"/>
    </row>
    <row r="17" spans="1:2" ht="12.75">
      <c r="A17" s="18"/>
      <c r="B17" s="11"/>
    </row>
  </sheetData>
  <sheetProtection/>
  <printOptions/>
  <pageMargins left="0.75" right="0.75" top="1" bottom="1" header="0.5" footer="0.5"/>
  <pageSetup horizontalDpi="300" verticalDpi="300" orientation="portrait" paperSize="9" scale="17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jocke</cp:lastModifiedBy>
  <cp:lastPrinted>2006-02-11T07:05:35Z</cp:lastPrinted>
  <dcterms:created xsi:type="dcterms:W3CDTF">1999-01-15T20:15:42Z</dcterms:created>
  <dcterms:modified xsi:type="dcterms:W3CDTF">2014-01-24T20:17:00Z</dcterms:modified>
  <cp:category/>
  <cp:version/>
  <cp:contentType/>
  <cp:contentStatus/>
</cp:coreProperties>
</file>